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240" windowHeight="7125" tabRatio="718" activeTab="0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робин'!$A$1:$W$26</definedName>
  </definedNames>
  <calcPr fullCalcOnLoad="1"/>
</workbook>
</file>

<file path=xl/sharedStrings.xml><?xml version="1.0" encoding="utf-8"?>
<sst xmlns="http://schemas.openxmlformats.org/spreadsheetml/2006/main" count="77" uniqueCount="60">
  <si>
    <t xml:space="preserve">Федерация боулинга </t>
  </si>
  <si>
    <t>Волгоградской области</t>
  </si>
  <si>
    <t>Открытый Чемпионат Волгоградской области 2018</t>
  </si>
  <si>
    <t>ФИНАЛ</t>
  </si>
  <si>
    <t>15 декабря  2018г.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</si>
  <si>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</si>
  <si>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</si>
  <si>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</si>
  <si>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</si>
  <si>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</si>
  <si>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</si>
  <si>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</si>
  <si>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</si>
  <si>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Раунд Робин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</si>
  <si>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</si>
  <si>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</si>
  <si>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</si>
  <si>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</si>
  <si>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</si>
  <si>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</si>
  <si>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</si>
  <si>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</si>
  <si>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</si>
  <si>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</si>
  <si>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</si>
  <si>
    <t xml:space="preserve">1 место </t>
  </si>
  <si>
    <t xml:space="preserve">2 место </t>
  </si>
  <si>
    <t xml:space="preserve">3 место </t>
  </si>
  <si>
    <t>Вайнман Алексей</t>
  </si>
  <si>
    <t>Вайнман Марина</t>
  </si>
  <si>
    <t>Анипко Александр</t>
  </si>
  <si>
    <t>Лихолай Алла</t>
  </si>
  <si>
    <t>Фамин Денис</t>
  </si>
  <si>
    <t>Мясников Владимир</t>
  </si>
  <si>
    <t>Антюфеева Елена</t>
  </si>
  <si>
    <t>Марченко Петр</t>
  </si>
  <si>
    <t>Рычагов Максим</t>
  </si>
  <si>
    <t>Беляков Александр</t>
  </si>
  <si>
    <t>Гущин Александр</t>
  </si>
  <si>
    <t>Лаптев Вячеслав</t>
  </si>
  <si>
    <t>Сажнева Наталья</t>
  </si>
  <si>
    <t>Поляков Александр</t>
  </si>
  <si>
    <t>Тарапатин Василий</t>
  </si>
  <si>
    <t>Лявин Андрей</t>
  </si>
  <si>
    <t>Безотосный Алексей</t>
  </si>
  <si>
    <t>Мисходжев Руслан</t>
  </si>
  <si>
    <t>Новикова Кристина</t>
  </si>
  <si>
    <t>Лазарев Сергей</t>
  </si>
  <si>
    <t>Карпов Сергей</t>
  </si>
  <si>
    <t>Мясникова Наталья</t>
  </si>
  <si>
    <t>Иванова Ольга</t>
  </si>
  <si>
    <t>Белов Андрей</t>
  </si>
  <si>
    <t>Кияшкин Александр</t>
  </si>
  <si>
    <t>Голубев Анатолий</t>
  </si>
  <si>
    <t>Мезинов Антон</t>
  </si>
  <si>
    <t>Тетюшев Александр</t>
  </si>
  <si>
    <t>Калачев Петр</t>
  </si>
  <si>
    <t>Хохлов Сергей</t>
  </si>
  <si>
    <t>Тихонов Константин</t>
  </si>
  <si>
    <t>Руденко Сергей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</si>
</sst>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21" fillId="35" borderId="17" xfId="0" applyNumberFormat="1" applyFont="1" applyFill="1" applyBorder="1" applyAlignment="1" applyProtection="1">
      <alignment horizontal="center"/>
      <protection locked="0"/>
    </xf>
    <xf numFmtId="0" fontId="22" fillId="36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1" fontId="23" fillId="35" borderId="1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3" fillId="35" borderId="0" xfId="0" applyNumberFormat="1" applyFont="1" applyFill="1" applyBorder="1" applyAlignment="1">
      <alignment horizontal="center"/>
    </xf>
    <xf numFmtId="1" fontId="23" fillId="35" borderId="19" xfId="0" applyNumberFormat="1" applyFont="1" applyFill="1" applyBorder="1" applyAlignment="1">
      <alignment horizontal="center"/>
    </xf>
    <xf numFmtId="1" fontId="23" fillId="35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3" fillId="35" borderId="2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35" borderId="12" xfId="0" applyFont="1" applyFill="1" applyBorder="1" applyAlignment="1" applyProtection="1">
      <alignment/>
      <protection locked="0"/>
    </xf>
    <xf numFmtId="0" fontId="8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8" fillId="35" borderId="12" xfId="0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24" fillId="35" borderId="19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/>
    </xf>
    <xf numFmtId="0" fontId="11" fillId="37" borderId="13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9" fillId="37" borderId="1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13" fillId="37" borderId="34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left"/>
    </xf>
    <xf numFmtId="0" fontId="8" fillId="37" borderId="28" xfId="0" applyFont="1" applyFill="1" applyBorder="1" applyAlignment="1">
      <alignment horizontal="left"/>
    </xf>
    <xf numFmtId="0" fontId="8" fillId="37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85725</xdr:rowOff>
    </xdr:from>
    <xdr:to>
      <xdr:col>5</xdr:col>
      <xdr:colOff>552450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57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133350</xdr:rowOff>
    </xdr:from>
    <xdr:to>
      <xdr:col>4</xdr:col>
      <xdr:colOff>47625</xdr:colOff>
      <xdr:row>12</xdr:row>
      <xdr:rowOff>133350</xdr:rowOff>
    </xdr:to>
    <xdr:sp>
      <xdr:nvSpPr>
        <xdr:cNvPr id="1" name="Строка 3"/>
        <xdr:cNvSpPr>
          <a:spLocks/>
        </xdr:cNvSpPr>
      </xdr:nvSpPr>
      <xdr:spPr>
        <a:xfrm>
          <a:off x="3048000" y="28670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209550</xdr:rowOff>
    </xdr:from>
    <xdr:to>
      <xdr:col>9</xdr:col>
      <xdr:colOff>171450</xdr:colOff>
      <xdr:row>14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34004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O44"/>
  <sheetViews>
    <sheetView tabSelected="1" zoomScalePageLayoutView="0" workbookViewId="0" topLeftCell="A8">
      <selection activeCell="I15" sqref="I15"/>
    </sheetView>
  </sheetViews>
  <sheetFormatPr defaultColWidth="9.140625" defaultRowHeight="12.75"/>
  <cols>
    <col min="1" max="1" width="7.7109375" style="0" customWidth="1"/>
    <col min="2" max="2" width="29.28125" style="0" customWidth="1"/>
    <col min="8" max="9" width="7.140625" style="0" customWidth="1"/>
    <col min="10" max="10" width="10.7109375" style="0" customWidth="1"/>
    <col min="11" max="11" width="8.7109375" style="0" customWidth="1"/>
    <col min="12" max="12" width="10.140625" style="0" customWidth="1"/>
    <col min="13" max="13" width="13.7109375" style="0" customWidth="1"/>
    <col min="14" max="14" width="7.57421875" style="0" customWidth="1"/>
  </cols>
  <sheetData>
    <row r="1" spans="6:8" ht="17.25" customHeight="1">
      <c r="F1" s="1"/>
      <c r="G1" s="1"/>
      <c r="H1" s="2"/>
    </row>
    <row r="2" spans="7:8" ht="12.75">
      <c r="G2" s="3" t="s">
        <v>0</v>
      </c>
      <c r="H2" s="2"/>
    </row>
    <row r="3" spans="7:8" ht="10.5" customHeight="1">
      <c r="G3" s="3" t="s">
        <v>1</v>
      </c>
      <c r="H3" s="2"/>
    </row>
    <row r="4" ht="13.5" customHeight="1"/>
    <row r="5" spans="1:15" s="5" customFormat="1" ht="24" customHeight="1">
      <c r="A5" s="4" t="s">
        <v>2</v>
      </c>
      <c r="C5" s="6"/>
      <c r="N5" s="7"/>
      <c r="O5" s="7"/>
    </row>
    <row r="6" spans="4:15" s="8" customFormat="1" ht="14.25" customHeight="1">
      <c r="D6" s="9" t="s">
        <v>3</v>
      </c>
      <c r="E6" s="10"/>
      <c r="F6" s="9" t="s">
        <v>4</v>
      </c>
      <c r="G6" s="9"/>
      <c r="N6" s="11"/>
      <c r="O6" s="11"/>
    </row>
    <row r="7" s="5" customFormat="1" ht="12" customHeight="1">
      <c r="M7" s="12"/>
    </row>
    <row r="8" ht="10.5" customHeight="1"/>
    <row r="9" ht="12" customHeight="1"/>
    <row r="10" spans="1:13" ht="12.75" customHeight="1">
      <c r="A10" s="103" t="s">
        <v>5</v>
      </c>
      <c r="B10" s="103" t="s">
        <v>6</v>
      </c>
      <c r="C10" s="104" t="s">
        <v>7</v>
      </c>
      <c r="D10" s="105" t="s">
        <v>8</v>
      </c>
      <c r="E10" s="105"/>
      <c r="F10" s="105"/>
      <c r="G10" s="105"/>
      <c r="H10" s="105"/>
      <c r="I10" s="105"/>
      <c r="J10" s="105"/>
      <c r="K10" s="101" t="s">
        <v>9</v>
      </c>
      <c r="L10" s="102" t="s">
        <v>10</v>
      </c>
      <c r="M10" s="103" t="s">
        <v>11</v>
      </c>
    </row>
    <row r="11" spans="1:13" ht="25.5">
      <c r="A11" s="103"/>
      <c r="B11" s="103"/>
      <c r="C11" s="104"/>
      <c r="D11" s="14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  <c r="J11" s="15" t="s">
        <v>12</v>
      </c>
      <c r="K11" s="101"/>
      <c r="L11" s="102"/>
      <c r="M11" s="103"/>
    </row>
    <row r="12" spans="1:13" ht="18.75">
      <c r="A12" s="79">
        <v>1</v>
      </c>
      <c r="B12" s="80" t="s">
        <v>45</v>
      </c>
      <c r="C12" s="81"/>
      <c r="D12" s="82">
        <v>216</v>
      </c>
      <c r="E12" s="83">
        <v>226</v>
      </c>
      <c r="F12" s="83">
        <v>215</v>
      </c>
      <c r="G12" s="83">
        <v>182</v>
      </c>
      <c r="H12" s="83">
        <v>237</v>
      </c>
      <c r="I12" s="83">
        <v>218</v>
      </c>
      <c r="J12" s="84">
        <v>190</v>
      </c>
      <c r="K12" s="85">
        <f aca="true" t="shared" si="0" ref="K12:K43">IF(J12&gt;0,(SUM(D12:J12)-MIN(D12:J12)),SUM(D12:I12))</f>
        <v>1302</v>
      </c>
      <c r="L12" s="86">
        <f aca="true" t="shared" si="1" ref="L12:L43">K12+C12*(IF(J12&gt;0,6,COUNTIF(D12:I12,"&gt;0")))</f>
        <v>1302</v>
      </c>
      <c r="M12" s="87">
        <f aca="true" t="shared" si="2" ref="M12:M43">IF(L12&gt;0,L12/COUNTA(D12:I12),0)</f>
        <v>217</v>
      </c>
    </row>
    <row r="13" spans="1:13" ht="18.75">
      <c r="A13" s="79">
        <v>2</v>
      </c>
      <c r="B13" s="80" t="s">
        <v>30</v>
      </c>
      <c r="C13" s="88"/>
      <c r="D13" s="82">
        <v>219</v>
      </c>
      <c r="E13" s="83">
        <v>191</v>
      </c>
      <c r="F13" s="83">
        <v>176</v>
      </c>
      <c r="G13" s="83">
        <v>242</v>
      </c>
      <c r="H13" s="83">
        <v>192</v>
      </c>
      <c r="I13" s="83">
        <v>279</v>
      </c>
      <c r="J13" s="84">
        <v>179</v>
      </c>
      <c r="K13" s="85">
        <f t="shared" si="0"/>
        <v>1302</v>
      </c>
      <c r="L13" s="86">
        <f t="shared" si="1"/>
        <v>1302</v>
      </c>
      <c r="M13" s="87">
        <f t="shared" si="2"/>
        <v>217</v>
      </c>
    </row>
    <row r="14" spans="1:13" ht="18.75">
      <c r="A14" s="79">
        <v>3</v>
      </c>
      <c r="B14" s="80" t="s">
        <v>38</v>
      </c>
      <c r="C14" s="81">
        <v>5</v>
      </c>
      <c r="D14" s="82">
        <v>244</v>
      </c>
      <c r="E14" s="83">
        <v>193</v>
      </c>
      <c r="F14" s="83">
        <v>213</v>
      </c>
      <c r="G14" s="83">
        <v>180</v>
      </c>
      <c r="H14" s="83">
        <v>232</v>
      </c>
      <c r="I14" s="83">
        <v>159</v>
      </c>
      <c r="J14" s="84">
        <v>173</v>
      </c>
      <c r="K14" s="85">
        <f t="shared" si="0"/>
        <v>1235</v>
      </c>
      <c r="L14" s="86">
        <f t="shared" si="1"/>
        <v>1265</v>
      </c>
      <c r="M14" s="87">
        <f t="shared" si="2"/>
        <v>210.83333333333334</v>
      </c>
    </row>
    <row r="15" spans="1:13" ht="18.75">
      <c r="A15" s="79">
        <v>4</v>
      </c>
      <c r="B15" s="89" t="s">
        <v>47</v>
      </c>
      <c r="C15" s="81"/>
      <c r="D15" s="90">
        <v>133</v>
      </c>
      <c r="E15" s="91">
        <v>147</v>
      </c>
      <c r="F15" s="91">
        <v>219</v>
      </c>
      <c r="G15" s="91">
        <v>232</v>
      </c>
      <c r="H15" s="91">
        <v>190</v>
      </c>
      <c r="I15" s="91">
        <v>227</v>
      </c>
      <c r="J15" s="84">
        <v>239</v>
      </c>
      <c r="K15" s="85">
        <f t="shared" si="0"/>
        <v>1254</v>
      </c>
      <c r="L15" s="86">
        <f t="shared" si="1"/>
        <v>1254</v>
      </c>
      <c r="M15" s="87">
        <f t="shared" si="2"/>
        <v>209</v>
      </c>
    </row>
    <row r="16" spans="1:13" ht="18.75">
      <c r="A16" s="79">
        <v>5</v>
      </c>
      <c r="B16" s="80" t="s">
        <v>39</v>
      </c>
      <c r="C16" s="81">
        <v>5</v>
      </c>
      <c r="D16" s="90">
        <v>254</v>
      </c>
      <c r="E16" s="91">
        <v>168</v>
      </c>
      <c r="F16" s="91">
        <v>188</v>
      </c>
      <c r="G16" s="91">
        <v>212</v>
      </c>
      <c r="H16" s="91">
        <v>187</v>
      </c>
      <c r="I16" s="91">
        <v>123</v>
      </c>
      <c r="J16" s="84">
        <v>214</v>
      </c>
      <c r="K16" s="85">
        <f t="shared" si="0"/>
        <v>1223</v>
      </c>
      <c r="L16" s="86">
        <f t="shared" si="1"/>
        <v>1253</v>
      </c>
      <c r="M16" s="87">
        <f t="shared" si="2"/>
        <v>208.83333333333334</v>
      </c>
    </row>
    <row r="17" spans="1:13" ht="18.75">
      <c r="A17" s="79">
        <v>6</v>
      </c>
      <c r="B17" s="80" t="s">
        <v>41</v>
      </c>
      <c r="C17" s="81"/>
      <c r="D17" s="90">
        <v>205</v>
      </c>
      <c r="E17" s="91">
        <v>205</v>
      </c>
      <c r="F17" s="91">
        <v>193</v>
      </c>
      <c r="G17" s="91">
        <v>128</v>
      </c>
      <c r="H17" s="91">
        <v>228</v>
      </c>
      <c r="I17" s="91">
        <v>205</v>
      </c>
      <c r="J17" s="84">
        <v>203</v>
      </c>
      <c r="K17" s="85">
        <f t="shared" si="0"/>
        <v>1239</v>
      </c>
      <c r="L17" s="86">
        <f t="shared" si="1"/>
        <v>1239</v>
      </c>
      <c r="M17" s="87">
        <f t="shared" si="2"/>
        <v>206.5</v>
      </c>
    </row>
    <row r="18" spans="1:13" ht="18.75">
      <c r="A18" s="79">
        <v>7</v>
      </c>
      <c r="B18" s="89" t="s">
        <v>44</v>
      </c>
      <c r="C18" s="81">
        <v>5</v>
      </c>
      <c r="D18" s="82">
        <v>133</v>
      </c>
      <c r="E18" s="83">
        <v>195</v>
      </c>
      <c r="F18" s="83">
        <v>211</v>
      </c>
      <c r="G18" s="83">
        <v>209</v>
      </c>
      <c r="H18" s="83">
        <v>190</v>
      </c>
      <c r="I18" s="83">
        <v>203</v>
      </c>
      <c r="J18" s="84">
        <v>191</v>
      </c>
      <c r="K18" s="85">
        <f t="shared" si="0"/>
        <v>1199</v>
      </c>
      <c r="L18" s="86">
        <f t="shared" si="1"/>
        <v>1229</v>
      </c>
      <c r="M18" s="87">
        <f t="shared" si="2"/>
        <v>204.83333333333334</v>
      </c>
    </row>
    <row r="19" spans="1:13" ht="18.75">
      <c r="A19" s="79">
        <v>8</v>
      </c>
      <c r="B19" s="80" t="s">
        <v>29</v>
      </c>
      <c r="C19" s="81">
        <v>15</v>
      </c>
      <c r="D19" s="82">
        <v>183</v>
      </c>
      <c r="E19" s="83">
        <v>204</v>
      </c>
      <c r="F19" s="83">
        <v>179</v>
      </c>
      <c r="G19" s="83">
        <v>138</v>
      </c>
      <c r="H19" s="83">
        <v>188</v>
      </c>
      <c r="I19" s="83">
        <v>176</v>
      </c>
      <c r="J19" s="84">
        <v>205</v>
      </c>
      <c r="K19" s="85">
        <f t="shared" si="0"/>
        <v>1135</v>
      </c>
      <c r="L19" s="86">
        <f t="shared" si="1"/>
        <v>1225</v>
      </c>
      <c r="M19" s="87">
        <f t="shared" si="2"/>
        <v>204.16666666666666</v>
      </c>
    </row>
    <row r="20" spans="1:13" ht="18.75">
      <c r="A20" s="79">
        <v>9</v>
      </c>
      <c r="B20" s="80" t="s">
        <v>51</v>
      </c>
      <c r="C20" s="81"/>
      <c r="D20" s="92">
        <v>170</v>
      </c>
      <c r="E20" s="93">
        <v>224</v>
      </c>
      <c r="F20" s="93">
        <v>203</v>
      </c>
      <c r="G20" s="93">
        <v>201</v>
      </c>
      <c r="H20" s="93">
        <v>218</v>
      </c>
      <c r="I20" s="93">
        <v>168</v>
      </c>
      <c r="J20" s="84">
        <v>201</v>
      </c>
      <c r="K20" s="85">
        <f t="shared" si="0"/>
        <v>1217</v>
      </c>
      <c r="L20" s="86">
        <f t="shared" si="1"/>
        <v>1217</v>
      </c>
      <c r="M20" s="87">
        <f t="shared" si="2"/>
        <v>202.83333333333334</v>
      </c>
    </row>
    <row r="21" spans="1:13" ht="18.75">
      <c r="A21" s="79">
        <v>10</v>
      </c>
      <c r="B21" s="80" t="s">
        <v>35</v>
      </c>
      <c r="C21" s="81"/>
      <c r="D21" s="94">
        <v>201</v>
      </c>
      <c r="E21" s="95">
        <v>194</v>
      </c>
      <c r="F21" s="95">
        <v>166</v>
      </c>
      <c r="G21" s="95">
        <v>223</v>
      </c>
      <c r="H21" s="95">
        <v>203</v>
      </c>
      <c r="I21" s="95">
        <v>206</v>
      </c>
      <c r="J21" s="84">
        <v>174</v>
      </c>
      <c r="K21" s="85">
        <f t="shared" si="0"/>
        <v>1201</v>
      </c>
      <c r="L21" s="86">
        <f t="shared" si="1"/>
        <v>1201</v>
      </c>
      <c r="M21" s="87">
        <f t="shared" si="2"/>
        <v>200.16666666666666</v>
      </c>
    </row>
    <row r="22" spans="1:13" ht="18.75">
      <c r="A22" s="79">
        <v>11</v>
      </c>
      <c r="B22" s="80" t="s">
        <v>36</v>
      </c>
      <c r="C22" s="88"/>
      <c r="D22" s="82">
        <v>184</v>
      </c>
      <c r="E22" s="83">
        <v>147</v>
      </c>
      <c r="F22" s="83">
        <v>173</v>
      </c>
      <c r="G22" s="83">
        <v>216</v>
      </c>
      <c r="H22" s="83">
        <v>222</v>
      </c>
      <c r="I22" s="83">
        <v>214</v>
      </c>
      <c r="J22" s="84">
        <v>168</v>
      </c>
      <c r="K22" s="85">
        <f t="shared" si="0"/>
        <v>1177</v>
      </c>
      <c r="L22" s="86">
        <f t="shared" si="1"/>
        <v>1177</v>
      </c>
      <c r="M22" s="87">
        <f t="shared" si="2"/>
        <v>196.16666666666666</v>
      </c>
    </row>
    <row r="23" spans="1:13" ht="18.75">
      <c r="A23" s="79">
        <v>12</v>
      </c>
      <c r="B23" s="80" t="s">
        <v>54</v>
      </c>
      <c r="C23" s="96"/>
      <c r="D23" s="90">
        <v>168</v>
      </c>
      <c r="E23" s="91">
        <v>178</v>
      </c>
      <c r="F23" s="91">
        <v>196</v>
      </c>
      <c r="G23" s="91">
        <v>213</v>
      </c>
      <c r="H23" s="91">
        <v>229</v>
      </c>
      <c r="I23" s="91">
        <v>180</v>
      </c>
      <c r="J23" s="84"/>
      <c r="K23" s="85">
        <f t="shared" si="0"/>
        <v>1164</v>
      </c>
      <c r="L23" s="86">
        <f t="shared" si="1"/>
        <v>1164</v>
      </c>
      <c r="M23" s="87">
        <f t="shared" si="2"/>
        <v>194</v>
      </c>
    </row>
    <row r="24" spans="1:13" ht="18.75">
      <c r="A24" s="79">
        <v>13</v>
      </c>
      <c r="B24" s="80" t="s">
        <v>34</v>
      </c>
      <c r="C24" s="81">
        <v>10</v>
      </c>
      <c r="D24" s="82">
        <v>202</v>
      </c>
      <c r="E24" s="83">
        <v>184</v>
      </c>
      <c r="F24" s="83">
        <v>161</v>
      </c>
      <c r="G24" s="83">
        <v>188</v>
      </c>
      <c r="H24" s="83">
        <v>158</v>
      </c>
      <c r="I24" s="83">
        <v>168</v>
      </c>
      <c r="J24" s="97">
        <v>187</v>
      </c>
      <c r="K24" s="85">
        <f t="shared" si="0"/>
        <v>1090</v>
      </c>
      <c r="L24" s="86">
        <f t="shared" si="1"/>
        <v>1150</v>
      </c>
      <c r="M24" s="87">
        <f t="shared" si="2"/>
        <v>191.66666666666666</v>
      </c>
    </row>
    <row r="25" spans="1:13" ht="18.75">
      <c r="A25" s="79">
        <v>14</v>
      </c>
      <c r="B25" s="80" t="s">
        <v>37</v>
      </c>
      <c r="C25" s="81"/>
      <c r="D25" s="82">
        <v>202</v>
      </c>
      <c r="E25" s="83">
        <v>176</v>
      </c>
      <c r="F25" s="83">
        <v>187</v>
      </c>
      <c r="G25" s="83">
        <v>191</v>
      </c>
      <c r="H25" s="83">
        <v>183</v>
      </c>
      <c r="I25" s="83">
        <v>191</v>
      </c>
      <c r="J25" s="84"/>
      <c r="K25" s="85">
        <f t="shared" si="0"/>
        <v>1130</v>
      </c>
      <c r="L25" s="86">
        <f t="shared" si="1"/>
        <v>1130</v>
      </c>
      <c r="M25" s="87">
        <f t="shared" si="2"/>
        <v>188.33333333333334</v>
      </c>
    </row>
    <row r="26" spans="1:13" ht="18.75">
      <c r="A26" s="79">
        <v>15</v>
      </c>
      <c r="B26" s="80" t="s">
        <v>52</v>
      </c>
      <c r="C26" s="81">
        <v>5</v>
      </c>
      <c r="D26" s="90">
        <v>149</v>
      </c>
      <c r="E26" s="91">
        <v>168</v>
      </c>
      <c r="F26" s="91">
        <v>180</v>
      </c>
      <c r="G26" s="91">
        <v>169</v>
      </c>
      <c r="H26" s="91">
        <v>184</v>
      </c>
      <c r="I26" s="91">
        <v>170</v>
      </c>
      <c r="J26" s="84">
        <v>221</v>
      </c>
      <c r="K26" s="85">
        <f t="shared" si="0"/>
        <v>1092</v>
      </c>
      <c r="L26" s="86">
        <f t="shared" si="1"/>
        <v>1122</v>
      </c>
      <c r="M26" s="87">
        <f t="shared" si="2"/>
        <v>187</v>
      </c>
    </row>
    <row r="27" spans="1:13" ht="18.75">
      <c r="A27" s="79">
        <v>16</v>
      </c>
      <c r="B27" s="98" t="s">
        <v>31</v>
      </c>
      <c r="C27" s="81">
        <v>15</v>
      </c>
      <c r="D27" s="82">
        <v>164</v>
      </c>
      <c r="E27" s="83">
        <v>169</v>
      </c>
      <c r="F27" s="83">
        <v>138</v>
      </c>
      <c r="G27" s="83">
        <v>156</v>
      </c>
      <c r="H27" s="83">
        <v>152</v>
      </c>
      <c r="I27" s="83">
        <v>208</v>
      </c>
      <c r="J27" s="84">
        <v>182</v>
      </c>
      <c r="K27" s="85">
        <f t="shared" si="0"/>
        <v>1031</v>
      </c>
      <c r="L27" s="86">
        <f t="shared" si="1"/>
        <v>1121</v>
      </c>
      <c r="M27" s="87">
        <f t="shared" si="2"/>
        <v>186.83333333333334</v>
      </c>
    </row>
    <row r="28" spans="1:13" ht="18.75">
      <c r="A28" s="79">
        <v>17</v>
      </c>
      <c r="B28" s="99" t="s">
        <v>28</v>
      </c>
      <c r="C28" s="81">
        <v>5</v>
      </c>
      <c r="D28" s="90">
        <v>188</v>
      </c>
      <c r="E28" s="91">
        <v>171</v>
      </c>
      <c r="F28" s="91">
        <v>164</v>
      </c>
      <c r="G28" s="91">
        <v>188</v>
      </c>
      <c r="H28" s="91">
        <v>180</v>
      </c>
      <c r="I28" s="91">
        <v>143</v>
      </c>
      <c r="J28" s="84">
        <v>196</v>
      </c>
      <c r="K28" s="85">
        <f t="shared" si="0"/>
        <v>1087</v>
      </c>
      <c r="L28" s="86">
        <f t="shared" si="1"/>
        <v>1117</v>
      </c>
      <c r="M28" s="87">
        <f t="shared" si="2"/>
        <v>186.16666666666666</v>
      </c>
    </row>
    <row r="29" spans="1:13" ht="18.75">
      <c r="A29" s="79">
        <v>18</v>
      </c>
      <c r="B29" s="89" t="s">
        <v>57</v>
      </c>
      <c r="C29" s="88">
        <v>5</v>
      </c>
      <c r="D29" s="82">
        <v>199</v>
      </c>
      <c r="E29" s="83">
        <v>175</v>
      </c>
      <c r="F29" s="83">
        <v>151</v>
      </c>
      <c r="G29" s="83">
        <v>184</v>
      </c>
      <c r="H29" s="83">
        <v>176</v>
      </c>
      <c r="I29" s="83">
        <v>105</v>
      </c>
      <c r="J29" s="84">
        <v>197</v>
      </c>
      <c r="K29" s="85">
        <f t="shared" si="0"/>
        <v>1082</v>
      </c>
      <c r="L29" s="86">
        <f t="shared" si="1"/>
        <v>1112</v>
      </c>
      <c r="M29" s="87">
        <f t="shared" si="2"/>
        <v>185.33333333333334</v>
      </c>
    </row>
    <row r="30" spans="1:13" ht="18.75">
      <c r="A30" s="79">
        <v>19</v>
      </c>
      <c r="B30" s="80" t="s">
        <v>53</v>
      </c>
      <c r="C30" s="81">
        <v>5</v>
      </c>
      <c r="D30" s="82">
        <v>168</v>
      </c>
      <c r="E30" s="83">
        <v>196</v>
      </c>
      <c r="F30" s="83">
        <v>160</v>
      </c>
      <c r="G30" s="83">
        <v>179</v>
      </c>
      <c r="H30" s="83">
        <v>154</v>
      </c>
      <c r="I30" s="83">
        <v>206</v>
      </c>
      <c r="J30" s="84"/>
      <c r="K30" s="85">
        <f t="shared" si="0"/>
        <v>1063</v>
      </c>
      <c r="L30" s="86">
        <f t="shared" si="1"/>
        <v>1093</v>
      </c>
      <c r="M30" s="87">
        <f t="shared" si="2"/>
        <v>182.16666666666666</v>
      </c>
    </row>
    <row r="31" spans="1:13" ht="18.75">
      <c r="A31" s="79">
        <v>20</v>
      </c>
      <c r="B31" s="100" t="s">
        <v>42</v>
      </c>
      <c r="C31" s="88"/>
      <c r="D31" s="82">
        <v>160</v>
      </c>
      <c r="E31" s="83">
        <v>170</v>
      </c>
      <c r="F31" s="83">
        <v>184</v>
      </c>
      <c r="G31" s="83">
        <v>142</v>
      </c>
      <c r="H31" s="83">
        <v>212</v>
      </c>
      <c r="I31" s="83">
        <v>211</v>
      </c>
      <c r="J31" s="84">
        <v>136</v>
      </c>
      <c r="K31" s="85">
        <f t="shared" si="0"/>
        <v>1079</v>
      </c>
      <c r="L31" s="86">
        <f t="shared" si="1"/>
        <v>1079</v>
      </c>
      <c r="M31" s="87">
        <f t="shared" si="2"/>
        <v>179.83333333333334</v>
      </c>
    </row>
    <row r="32" spans="1:13" ht="18.75">
      <c r="A32" s="13">
        <v>21</v>
      </c>
      <c r="B32" s="73" t="s">
        <v>50</v>
      </c>
      <c r="C32" s="23">
        <v>15</v>
      </c>
      <c r="D32" s="17">
        <v>135</v>
      </c>
      <c r="E32" s="18">
        <v>134</v>
      </c>
      <c r="F32" s="18">
        <v>179</v>
      </c>
      <c r="G32" s="18">
        <v>154</v>
      </c>
      <c r="H32" s="18">
        <v>153</v>
      </c>
      <c r="I32" s="18">
        <v>176</v>
      </c>
      <c r="J32" s="19">
        <v>172</v>
      </c>
      <c r="K32" s="20">
        <f t="shared" si="0"/>
        <v>969</v>
      </c>
      <c r="L32" s="21">
        <f t="shared" si="1"/>
        <v>1059</v>
      </c>
      <c r="M32" s="22">
        <f t="shared" si="2"/>
        <v>176.5</v>
      </c>
    </row>
    <row r="33" spans="1:13" ht="18.75">
      <c r="A33" s="13">
        <v>22</v>
      </c>
      <c r="B33" s="74" t="s">
        <v>46</v>
      </c>
      <c r="C33" s="23">
        <v>10</v>
      </c>
      <c r="D33" s="24">
        <v>151</v>
      </c>
      <c r="E33" s="25">
        <v>168</v>
      </c>
      <c r="F33" s="25">
        <v>180</v>
      </c>
      <c r="G33" s="25">
        <v>131</v>
      </c>
      <c r="H33" s="25">
        <v>162</v>
      </c>
      <c r="I33" s="25">
        <v>178</v>
      </c>
      <c r="J33" s="19"/>
      <c r="K33" s="20">
        <f t="shared" si="0"/>
        <v>970</v>
      </c>
      <c r="L33" s="21">
        <f t="shared" si="1"/>
        <v>1030</v>
      </c>
      <c r="M33" s="22">
        <f t="shared" si="2"/>
        <v>171.66666666666666</v>
      </c>
    </row>
    <row r="34" spans="1:13" ht="18.75">
      <c r="A34" s="13">
        <v>23</v>
      </c>
      <c r="B34" s="75" t="s">
        <v>59</v>
      </c>
      <c r="C34" s="16"/>
      <c r="D34" s="17">
        <v>143</v>
      </c>
      <c r="E34" s="18">
        <v>159</v>
      </c>
      <c r="F34" s="18">
        <v>160</v>
      </c>
      <c r="G34" s="18">
        <v>207</v>
      </c>
      <c r="H34" s="18">
        <v>139</v>
      </c>
      <c r="I34" s="18">
        <v>166</v>
      </c>
      <c r="J34" s="19">
        <v>192</v>
      </c>
      <c r="K34" s="20">
        <f t="shared" si="0"/>
        <v>1027</v>
      </c>
      <c r="L34" s="21">
        <f t="shared" si="1"/>
        <v>1027</v>
      </c>
      <c r="M34" s="22">
        <f t="shared" si="2"/>
        <v>171.16666666666666</v>
      </c>
    </row>
    <row r="35" spans="1:13" ht="18.75">
      <c r="A35" s="13">
        <v>24</v>
      </c>
      <c r="B35" s="75" t="s">
        <v>58</v>
      </c>
      <c r="C35" s="23"/>
      <c r="D35" s="17">
        <v>125</v>
      </c>
      <c r="E35" s="18">
        <v>181</v>
      </c>
      <c r="F35" s="18">
        <v>171</v>
      </c>
      <c r="G35" s="18">
        <v>170</v>
      </c>
      <c r="H35" s="18">
        <v>183</v>
      </c>
      <c r="I35" s="18">
        <v>160</v>
      </c>
      <c r="J35" s="19">
        <v>157</v>
      </c>
      <c r="K35" s="20">
        <f t="shared" si="0"/>
        <v>1022</v>
      </c>
      <c r="L35" s="21">
        <f t="shared" si="1"/>
        <v>1022</v>
      </c>
      <c r="M35" s="22">
        <f t="shared" si="2"/>
        <v>170.33333333333334</v>
      </c>
    </row>
    <row r="36" spans="1:13" ht="18.75">
      <c r="A36" s="13">
        <v>25</v>
      </c>
      <c r="B36" s="73" t="s">
        <v>48</v>
      </c>
      <c r="C36" s="23">
        <v>5</v>
      </c>
      <c r="D36" s="24">
        <v>151</v>
      </c>
      <c r="E36" s="25">
        <v>142</v>
      </c>
      <c r="F36" s="25">
        <v>170</v>
      </c>
      <c r="G36" s="25">
        <v>134</v>
      </c>
      <c r="H36" s="25">
        <v>147</v>
      </c>
      <c r="I36" s="25">
        <v>205</v>
      </c>
      <c r="J36" s="19">
        <v>177</v>
      </c>
      <c r="K36" s="20">
        <f t="shared" si="0"/>
        <v>992</v>
      </c>
      <c r="L36" s="21">
        <f t="shared" si="1"/>
        <v>1022</v>
      </c>
      <c r="M36" s="22">
        <f t="shared" si="2"/>
        <v>170.33333333333334</v>
      </c>
    </row>
    <row r="37" spans="1:13" ht="18.75">
      <c r="A37" s="13">
        <v>26</v>
      </c>
      <c r="B37" s="73" t="s">
        <v>56</v>
      </c>
      <c r="C37" s="23"/>
      <c r="D37" s="24">
        <v>157</v>
      </c>
      <c r="E37" s="25">
        <v>161</v>
      </c>
      <c r="F37" s="25">
        <v>159</v>
      </c>
      <c r="G37" s="25">
        <v>190</v>
      </c>
      <c r="H37" s="25">
        <v>187</v>
      </c>
      <c r="I37" s="25">
        <v>166</v>
      </c>
      <c r="J37" s="19"/>
      <c r="K37" s="20">
        <f t="shared" si="0"/>
        <v>1020</v>
      </c>
      <c r="L37" s="21">
        <f t="shared" si="1"/>
        <v>1020</v>
      </c>
      <c r="M37" s="22">
        <f t="shared" si="2"/>
        <v>170</v>
      </c>
    </row>
    <row r="38" spans="1:13" ht="18.75">
      <c r="A38" s="13">
        <v>27</v>
      </c>
      <c r="B38" s="73" t="s">
        <v>49</v>
      </c>
      <c r="C38" s="23">
        <v>10</v>
      </c>
      <c r="D38" s="17">
        <v>154</v>
      </c>
      <c r="E38" s="18">
        <v>157</v>
      </c>
      <c r="F38" s="18">
        <v>188</v>
      </c>
      <c r="G38" s="18">
        <v>154</v>
      </c>
      <c r="H38" s="18">
        <v>157</v>
      </c>
      <c r="I38" s="18">
        <v>130</v>
      </c>
      <c r="J38" s="19"/>
      <c r="K38" s="20">
        <f t="shared" si="0"/>
        <v>940</v>
      </c>
      <c r="L38" s="21">
        <f t="shared" si="1"/>
        <v>1000</v>
      </c>
      <c r="M38" s="22">
        <f t="shared" si="2"/>
        <v>166.66666666666666</v>
      </c>
    </row>
    <row r="39" spans="1:13" ht="18.75">
      <c r="A39" s="13">
        <v>28</v>
      </c>
      <c r="B39" s="71" t="s">
        <v>40</v>
      </c>
      <c r="C39" s="16">
        <v>10</v>
      </c>
      <c r="D39" s="17">
        <v>161</v>
      </c>
      <c r="E39" s="18">
        <v>125</v>
      </c>
      <c r="F39" s="18">
        <v>168</v>
      </c>
      <c r="G39" s="18">
        <v>147</v>
      </c>
      <c r="H39" s="18">
        <v>165</v>
      </c>
      <c r="I39" s="18">
        <v>171</v>
      </c>
      <c r="J39" s="19"/>
      <c r="K39" s="20">
        <f t="shared" si="0"/>
        <v>937</v>
      </c>
      <c r="L39" s="21">
        <f t="shared" si="1"/>
        <v>997</v>
      </c>
      <c r="M39" s="22">
        <f t="shared" si="2"/>
        <v>166.16666666666666</v>
      </c>
    </row>
    <row r="40" spans="1:13" ht="18.75">
      <c r="A40" s="13">
        <v>29</v>
      </c>
      <c r="B40" s="71" t="s">
        <v>33</v>
      </c>
      <c r="C40" s="23"/>
      <c r="D40" s="24">
        <v>136</v>
      </c>
      <c r="E40" s="25">
        <v>173</v>
      </c>
      <c r="F40" s="25">
        <v>150</v>
      </c>
      <c r="G40" s="25">
        <v>164</v>
      </c>
      <c r="H40" s="25">
        <v>175</v>
      </c>
      <c r="I40" s="25">
        <v>151</v>
      </c>
      <c r="J40" s="19"/>
      <c r="K40" s="20">
        <f t="shared" si="0"/>
        <v>949</v>
      </c>
      <c r="L40" s="21">
        <f t="shared" si="1"/>
        <v>949</v>
      </c>
      <c r="M40" s="22">
        <f t="shared" si="2"/>
        <v>158.16666666666666</v>
      </c>
    </row>
    <row r="41" spans="1:13" ht="18.75">
      <c r="A41" s="13">
        <v>30</v>
      </c>
      <c r="B41" s="74" t="s">
        <v>55</v>
      </c>
      <c r="C41" s="16">
        <v>5</v>
      </c>
      <c r="D41" s="17">
        <v>163</v>
      </c>
      <c r="E41" s="18">
        <v>168</v>
      </c>
      <c r="F41" s="18">
        <v>125</v>
      </c>
      <c r="G41" s="18">
        <v>158</v>
      </c>
      <c r="H41" s="18">
        <v>134</v>
      </c>
      <c r="I41" s="18">
        <v>149</v>
      </c>
      <c r="J41" s="19"/>
      <c r="K41" s="20">
        <f t="shared" si="0"/>
        <v>897</v>
      </c>
      <c r="L41" s="21">
        <f t="shared" si="1"/>
        <v>927</v>
      </c>
      <c r="M41" s="22">
        <f t="shared" si="2"/>
        <v>154.5</v>
      </c>
    </row>
    <row r="42" spans="1:13" ht="18.75">
      <c r="A42" s="13">
        <v>31</v>
      </c>
      <c r="B42" s="72" t="s">
        <v>43</v>
      </c>
      <c r="C42" s="23"/>
      <c r="D42" s="24">
        <v>126</v>
      </c>
      <c r="E42" s="25">
        <v>137</v>
      </c>
      <c r="F42" s="25">
        <v>155</v>
      </c>
      <c r="G42" s="25">
        <v>179</v>
      </c>
      <c r="H42" s="25">
        <v>147</v>
      </c>
      <c r="I42" s="25">
        <v>146</v>
      </c>
      <c r="J42" s="19">
        <v>156</v>
      </c>
      <c r="K42" s="20">
        <f t="shared" si="0"/>
        <v>920</v>
      </c>
      <c r="L42" s="21">
        <f t="shared" si="1"/>
        <v>920</v>
      </c>
      <c r="M42" s="22">
        <f t="shared" si="2"/>
        <v>153.33333333333334</v>
      </c>
    </row>
    <row r="43" spans="1:13" ht="18.75">
      <c r="A43" s="13">
        <v>32</v>
      </c>
      <c r="B43" s="71" t="s">
        <v>32</v>
      </c>
      <c r="C43" s="23"/>
      <c r="D43" s="24">
        <v>112</v>
      </c>
      <c r="E43" s="25">
        <v>104</v>
      </c>
      <c r="F43" s="25">
        <v>166</v>
      </c>
      <c r="G43" s="25">
        <v>112</v>
      </c>
      <c r="H43" s="25">
        <v>117</v>
      </c>
      <c r="I43" s="25">
        <v>152</v>
      </c>
      <c r="J43" s="19"/>
      <c r="K43" s="20">
        <f t="shared" si="0"/>
        <v>763</v>
      </c>
      <c r="L43" s="21">
        <f t="shared" si="1"/>
        <v>763</v>
      </c>
      <c r="M43" s="22">
        <f t="shared" si="2"/>
        <v>127.16666666666667</v>
      </c>
    </row>
    <row r="44" spans="1:13" ht="18.75">
      <c r="A44" s="13"/>
      <c r="B44" s="71"/>
      <c r="C44" s="23"/>
      <c r="D44" s="76"/>
      <c r="E44" s="77"/>
      <c r="F44" s="77"/>
      <c r="G44" s="77"/>
      <c r="H44" s="77"/>
      <c r="I44" s="77"/>
      <c r="J44" s="26"/>
      <c r="K44" s="20"/>
      <c r="L44" s="21"/>
      <c r="M44" s="22"/>
    </row>
  </sheetData>
  <sheetProtection selectLockedCells="1" selectUnlockedCells="1"/>
  <mergeCells count="7">
    <mergeCell ref="K10:K11"/>
    <mergeCell ref="L10:L11"/>
    <mergeCell ref="M10:M11"/>
    <mergeCell ref="A10:A11"/>
    <mergeCell ref="B10:B11"/>
    <mergeCell ref="C10:C11"/>
    <mergeCell ref="D10:J10"/>
  </mergeCells>
  <conditionalFormatting sqref="B38:B42">
    <cfRule type="expression" priority="1" dxfId="0" stopIfTrue="1">
      <formula>(C38&gt;0)</formula>
    </cfRule>
  </conditionalFormatting>
  <printOptions/>
  <pageMargins left="0.3625" right="0.13333333333333333" top="0.4965277777777778" bottom="1.0527777777777778" header="0.23125" footer="0.7875"/>
  <pageSetup horizontalDpi="300" verticalDpi="300" orientation="portrait" paperSize="9" scale="85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621581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W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281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2"/>
      <c r="T1" s="28"/>
    </row>
    <row r="2" spans="2:23" ht="22.5" customHeight="1">
      <c r="B2" s="29"/>
      <c r="C2" s="30"/>
      <c r="D2" s="29"/>
      <c r="E2" s="29"/>
      <c r="F2" s="29" t="s">
        <v>13</v>
      </c>
      <c r="G2" s="29"/>
      <c r="H2" s="31"/>
      <c r="I2" s="31"/>
      <c r="J2" s="31"/>
      <c r="K2" s="31"/>
      <c r="L2" s="31"/>
      <c r="M2" s="31"/>
      <c r="N2" s="31"/>
      <c r="O2" s="31"/>
      <c r="P2" s="31"/>
      <c r="Q2" s="3" t="s">
        <v>0</v>
      </c>
      <c r="R2" s="2"/>
      <c r="W2" s="28"/>
    </row>
    <row r="3" spans="2:18" ht="28.5" customHeight="1">
      <c r="B3" s="29"/>
      <c r="C3" s="29"/>
      <c r="D3" s="29"/>
      <c r="E3" s="29"/>
      <c r="F3" s="29"/>
      <c r="G3" s="4" t="s">
        <v>4</v>
      </c>
      <c r="H3" s="32"/>
      <c r="I3" s="31"/>
      <c r="Q3" s="3" t="s">
        <v>1</v>
      </c>
      <c r="R3" s="2"/>
    </row>
    <row r="4" spans="1:22" ht="14.25" customHeight="1">
      <c r="A4" s="106" t="s">
        <v>5</v>
      </c>
      <c r="B4" s="106" t="s">
        <v>14</v>
      </c>
      <c r="C4" s="107" t="s">
        <v>15</v>
      </c>
      <c r="D4" s="107" t="s">
        <v>16</v>
      </c>
      <c r="E4" s="107" t="s">
        <v>17</v>
      </c>
      <c r="F4" s="109" t="s">
        <v>18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7" t="s">
        <v>19</v>
      </c>
      <c r="U4" s="107" t="s">
        <v>20</v>
      </c>
      <c r="V4" s="106" t="s">
        <v>21</v>
      </c>
    </row>
    <row r="5" spans="1:22" ht="17.25" customHeight="1">
      <c r="A5" s="106"/>
      <c r="B5" s="106"/>
      <c r="C5" s="106"/>
      <c r="D5" s="106"/>
      <c r="E5" s="106"/>
      <c r="F5" s="33">
        <v>7</v>
      </c>
      <c r="G5" s="34" t="s">
        <v>22</v>
      </c>
      <c r="H5" s="33">
        <v>8</v>
      </c>
      <c r="I5" s="34" t="s">
        <v>22</v>
      </c>
      <c r="J5" s="33">
        <v>9</v>
      </c>
      <c r="K5" s="34" t="s">
        <v>22</v>
      </c>
      <c r="L5" s="33">
        <v>10</v>
      </c>
      <c r="M5" s="34" t="s">
        <v>22</v>
      </c>
      <c r="N5" s="33">
        <v>11</v>
      </c>
      <c r="O5" s="34" t="s">
        <v>22</v>
      </c>
      <c r="P5" s="33">
        <v>12</v>
      </c>
      <c r="Q5" s="34" t="s">
        <v>22</v>
      </c>
      <c r="R5" s="33">
        <v>13</v>
      </c>
      <c r="S5" s="34" t="s">
        <v>22</v>
      </c>
      <c r="T5" s="107"/>
      <c r="U5" s="107"/>
      <c r="V5" s="107"/>
    </row>
    <row r="6" spans="1:22" ht="14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3" ht="15.75">
      <c r="A7" s="35">
        <v>7</v>
      </c>
      <c r="B7" s="36" t="str">
        <f>(квалификация!B18)</f>
        <v>Безотосный Алексей</v>
      </c>
      <c r="C7" s="37">
        <f>квалификация!L18</f>
        <v>1229</v>
      </c>
      <c r="D7" s="38">
        <f aca="true" t="shared" si="0" ref="D7:D26">SUM(C7,F7:S7)</f>
        <v>3023</v>
      </c>
      <c r="E7" s="39">
        <f aca="true" t="shared" si="1" ref="E7:E26">SUM(C7,F7,H7,J7,L7,N7,P7,R7)/(13-COUNTBLANK(F7:S7)/2)</f>
        <v>216.3846153846154</v>
      </c>
      <c r="F7" s="40">
        <v>207</v>
      </c>
      <c r="G7" s="40">
        <v>30</v>
      </c>
      <c r="H7" s="40">
        <v>241</v>
      </c>
      <c r="I7" s="40">
        <v>30</v>
      </c>
      <c r="J7" s="40">
        <v>196</v>
      </c>
      <c r="K7" s="40">
        <v>30</v>
      </c>
      <c r="L7" s="40">
        <v>239</v>
      </c>
      <c r="M7" s="40">
        <v>30</v>
      </c>
      <c r="N7" s="40">
        <v>218</v>
      </c>
      <c r="O7" s="40">
        <v>30</v>
      </c>
      <c r="P7" s="40">
        <v>222</v>
      </c>
      <c r="Q7" s="40">
        <v>30</v>
      </c>
      <c r="R7" s="40">
        <v>261</v>
      </c>
      <c r="S7" s="40">
        <v>30</v>
      </c>
      <c r="T7" s="38">
        <f aca="true" t="shared" si="2" ref="T7:T26">SUM(G7,I7,K7,M7,S7,O7,Q7)</f>
        <v>210</v>
      </c>
      <c r="U7" s="39">
        <f aca="true" t="shared" si="3" ref="U7:U26">IF(F7&lt;&gt;"",AVERAGE(F7,H7,J7,L7,R7,N7,P7),"")</f>
        <v>226.28571428571428</v>
      </c>
      <c r="V7" s="37">
        <v>1</v>
      </c>
      <c r="W7" s="41"/>
    </row>
    <row r="8" spans="1:23" ht="15.75">
      <c r="A8" s="35">
        <v>9</v>
      </c>
      <c r="B8" s="36" t="str">
        <f>(квалификация!B20)</f>
        <v>Белов Андрей</v>
      </c>
      <c r="C8" s="37">
        <f>квалификация!L20</f>
        <v>1217</v>
      </c>
      <c r="D8" s="38">
        <f t="shared" si="0"/>
        <v>2942</v>
      </c>
      <c r="E8" s="39">
        <f t="shared" si="1"/>
        <v>210.15384615384616</v>
      </c>
      <c r="F8" s="40">
        <v>225</v>
      </c>
      <c r="G8" s="42">
        <v>30</v>
      </c>
      <c r="H8" s="40">
        <v>245</v>
      </c>
      <c r="I8" s="40">
        <v>30</v>
      </c>
      <c r="J8" s="40">
        <v>204</v>
      </c>
      <c r="K8" s="40">
        <v>30</v>
      </c>
      <c r="L8" s="40">
        <v>208</v>
      </c>
      <c r="M8" s="43">
        <v>30</v>
      </c>
      <c r="N8" s="43">
        <v>204</v>
      </c>
      <c r="O8" s="43">
        <v>30</v>
      </c>
      <c r="P8" s="78">
        <v>183</v>
      </c>
      <c r="Q8" s="43">
        <v>30</v>
      </c>
      <c r="R8" s="40">
        <v>246</v>
      </c>
      <c r="S8" s="40">
        <v>30</v>
      </c>
      <c r="T8" s="38">
        <f t="shared" si="2"/>
        <v>210</v>
      </c>
      <c r="U8" s="39">
        <f t="shared" si="3"/>
        <v>216.42857142857142</v>
      </c>
      <c r="V8" s="37">
        <v>2</v>
      </c>
      <c r="W8" s="41"/>
    </row>
    <row r="9" spans="1:23" ht="15.75">
      <c r="A9" s="35">
        <v>10</v>
      </c>
      <c r="B9" s="36" t="str">
        <f>(квалификация!B21)</f>
        <v>Марченко Петр</v>
      </c>
      <c r="C9" s="37">
        <f>квалификация!L21</f>
        <v>1201</v>
      </c>
      <c r="D9" s="38">
        <f t="shared" si="0"/>
        <v>2879</v>
      </c>
      <c r="E9" s="39">
        <f t="shared" si="1"/>
        <v>209.92307692307693</v>
      </c>
      <c r="F9" s="40">
        <v>205</v>
      </c>
      <c r="G9" s="40">
        <v>30</v>
      </c>
      <c r="H9" s="40">
        <v>226</v>
      </c>
      <c r="I9" s="40">
        <v>30</v>
      </c>
      <c r="J9" s="40">
        <v>212</v>
      </c>
      <c r="K9" s="40">
        <v>30</v>
      </c>
      <c r="L9" s="40">
        <v>184</v>
      </c>
      <c r="M9" s="40">
        <v>0</v>
      </c>
      <c r="N9" s="40">
        <v>278</v>
      </c>
      <c r="O9" s="40">
        <v>30</v>
      </c>
      <c r="P9" s="40">
        <v>268</v>
      </c>
      <c r="Q9" s="40">
        <v>30</v>
      </c>
      <c r="R9" s="40">
        <v>155</v>
      </c>
      <c r="S9" s="40">
        <v>0</v>
      </c>
      <c r="T9" s="38">
        <f t="shared" si="2"/>
        <v>150</v>
      </c>
      <c r="U9" s="39">
        <f t="shared" si="3"/>
        <v>218.28571428571428</v>
      </c>
      <c r="V9" s="37">
        <v>3</v>
      </c>
      <c r="W9" s="41"/>
    </row>
    <row r="10" spans="1:23" ht="15.75">
      <c r="A10" s="35">
        <v>1</v>
      </c>
      <c r="B10" s="36" t="str">
        <f>(квалификация!B12)</f>
        <v>Мисходжев Руслан</v>
      </c>
      <c r="C10" s="37">
        <f>квалификация!L13</f>
        <v>1302</v>
      </c>
      <c r="D10" s="38">
        <f t="shared" si="0"/>
        <v>2868</v>
      </c>
      <c r="E10" s="39">
        <f t="shared" si="1"/>
        <v>210.23076923076923</v>
      </c>
      <c r="F10" s="40">
        <v>185</v>
      </c>
      <c r="G10" s="40">
        <v>30</v>
      </c>
      <c r="H10" s="40">
        <v>212</v>
      </c>
      <c r="I10" s="40">
        <v>0</v>
      </c>
      <c r="J10" s="40">
        <v>189</v>
      </c>
      <c r="K10" s="40">
        <v>30</v>
      </c>
      <c r="L10" s="40">
        <v>183</v>
      </c>
      <c r="M10" s="40">
        <v>0</v>
      </c>
      <c r="N10" s="40">
        <v>204</v>
      </c>
      <c r="O10" s="40">
        <v>30</v>
      </c>
      <c r="P10" s="40">
        <v>190</v>
      </c>
      <c r="Q10" s="40">
        <v>15</v>
      </c>
      <c r="R10" s="40">
        <v>268</v>
      </c>
      <c r="S10" s="40">
        <v>30</v>
      </c>
      <c r="T10" s="38">
        <f t="shared" si="2"/>
        <v>135</v>
      </c>
      <c r="U10" s="39">
        <f t="shared" si="3"/>
        <v>204.42857142857142</v>
      </c>
      <c r="V10" s="37">
        <v>4</v>
      </c>
      <c r="W10" s="41"/>
    </row>
    <row r="11" spans="1:23" ht="15.75">
      <c r="A11" s="35">
        <v>5</v>
      </c>
      <c r="B11" s="36" t="str">
        <f>(квалификация!B16)</f>
        <v>Лаптев Вячеслав</v>
      </c>
      <c r="C11" s="37">
        <f>квалификация!L16</f>
        <v>1253</v>
      </c>
      <c r="D11" s="38">
        <f t="shared" si="0"/>
        <v>2853</v>
      </c>
      <c r="E11" s="39">
        <f t="shared" si="1"/>
        <v>207.92307692307693</v>
      </c>
      <c r="F11" s="40">
        <v>162</v>
      </c>
      <c r="G11" s="40">
        <v>30</v>
      </c>
      <c r="H11" s="40">
        <v>185</v>
      </c>
      <c r="I11" s="40">
        <v>0</v>
      </c>
      <c r="J11" s="40">
        <v>221</v>
      </c>
      <c r="K11" s="40">
        <v>30</v>
      </c>
      <c r="L11" s="40">
        <v>252</v>
      </c>
      <c r="M11" s="44">
        <v>30</v>
      </c>
      <c r="N11" s="44">
        <v>207</v>
      </c>
      <c r="O11" s="44">
        <v>0</v>
      </c>
      <c r="P11" s="44">
        <v>202</v>
      </c>
      <c r="Q11" s="44">
        <v>30</v>
      </c>
      <c r="R11" s="44">
        <v>221</v>
      </c>
      <c r="S11" s="40">
        <v>30</v>
      </c>
      <c r="T11" s="38">
        <f t="shared" si="2"/>
        <v>150</v>
      </c>
      <c r="U11" s="39">
        <f t="shared" si="3"/>
        <v>207.14285714285714</v>
      </c>
      <c r="V11" s="37">
        <v>5</v>
      </c>
      <c r="W11" s="41"/>
    </row>
    <row r="12" spans="1:23" ht="15.75">
      <c r="A12" s="35">
        <v>4</v>
      </c>
      <c r="B12" s="36" t="str">
        <f>(квалификация!B15)</f>
        <v>Лазарев Сергей</v>
      </c>
      <c r="C12" s="37">
        <f>квалификация!L15</f>
        <v>1254</v>
      </c>
      <c r="D12" s="38">
        <f t="shared" si="0"/>
        <v>2836</v>
      </c>
      <c r="E12" s="39">
        <f t="shared" si="1"/>
        <v>206.6153846153846</v>
      </c>
      <c r="F12" s="40">
        <v>170</v>
      </c>
      <c r="G12" s="40">
        <v>30</v>
      </c>
      <c r="H12" s="40">
        <v>257</v>
      </c>
      <c r="I12" s="40">
        <v>30</v>
      </c>
      <c r="J12" s="40">
        <v>198</v>
      </c>
      <c r="K12" s="40">
        <v>0</v>
      </c>
      <c r="L12" s="40">
        <v>196</v>
      </c>
      <c r="M12" s="44">
        <v>30</v>
      </c>
      <c r="N12" s="44">
        <v>187</v>
      </c>
      <c r="O12" s="44">
        <v>30</v>
      </c>
      <c r="P12" s="44">
        <v>202</v>
      </c>
      <c r="Q12" s="44">
        <v>0</v>
      </c>
      <c r="R12" s="44">
        <v>222</v>
      </c>
      <c r="S12" s="40">
        <v>30</v>
      </c>
      <c r="T12" s="38">
        <f t="shared" si="2"/>
        <v>150</v>
      </c>
      <c r="U12" s="39">
        <f t="shared" si="3"/>
        <v>204.57142857142858</v>
      </c>
      <c r="V12" s="37">
        <v>6</v>
      </c>
      <c r="W12" s="41"/>
    </row>
    <row r="13" spans="1:23" ht="15.75">
      <c r="A13" s="35">
        <v>8</v>
      </c>
      <c r="B13" s="36" t="str">
        <f>(квалификация!B19)</f>
        <v>Вайнман Марина</v>
      </c>
      <c r="C13" s="37">
        <f>квалификация!L19</f>
        <v>1225</v>
      </c>
      <c r="D13" s="38">
        <f t="shared" si="0"/>
        <v>2753</v>
      </c>
      <c r="E13" s="39">
        <f t="shared" si="1"/>
        <v>207.15384615384616</v>
      </c>
      <c r="F13" s="40">
        <v>202</v>
      </c>
      <c r="G13" s="40">
        <v>0</v>
      </c>
      <c r="H13" s="40">
        <v>249</v>
      </c>
      <c r="I13" s="40">
        <v>30</v>
      </c>
      <c r="J13" s="40">
        <v>177</v>
      </c>
      <c r="K13" s="40">
        <v>0</v>
      </c>
      <c r="L13" s="40">
        <v>202</v>
      </c>
      <c r="M13" s="40">
        <v>30</v>
      </c>
      <c r="N13" s="40">
        <v>171</v>
      </c>
      <c r="O13" s="40">
        <v>0</v>
      </c>
      <c r="P13" s="40">
        <v>220</v>
      </c>
      <c r="Q13" s="40">
        <v>0</v>
      </c>
      <c r="R13" s="40">
        <v>247</v>
      </c>
      <c r="S13" s="40">
        <v>0</v>
      </c>
      <c r="T13" s="38">
        <f t="shared" si="2"/>
        <v>60</v>
      </c>
      <c r="U13" s="39">
        <f t="shared" si="3"/>
        <v>209.71428571428572</v>
      </c>
      <c r="V13" s="37">
        <v>7</v>
      </c>
      <c r="W13" s="41"/>
    </row>
    <row r="14" spans="1:23" ht="15.75">
      <c r="A14" s="35">
        <v>3</v>
      </c>
      <c r="B14" s="36" t="str">
        <f>(квалификация!B14)</f>
        <v>Гущин Александр</v>
      </c>
      <c r="C14" s="37">
        <f>квалификация!L14</f>
        <v>1265</v>
      </c>
      <c r="D14" s="38">
        <f t="shared" si="0"/>
        <v>2704</v>
      </c>
      <c r="E14" s="39">
        <f t="shared" si="1"/>
        <v>203.3846153846154</v>
      </c>
      <c r="F14" s="40">
        <v>260</v>
      </c>
      <c r="G14" s="40">
        <v>30</v>
      </c>
      <c r="H14" s="40">
        <v>205</v>
      </c>
      <c r="I14" s="40">
        <v>30</v>
      </c>
      <c r="J14" s="40">
        <v>150</v>
      </c>
      <c r="K14" s="40">
        <v>0</v>
      </c>
      <c r="L14" s="40">
        <v>224</v>
      </c>
      <c r="M14" s="40">
        <v>0</v>
      </c>
      <c r="N14" s="40">
        <v>174</v>
      </c>
      <c r="O14" s="40">
        <v>0</v>
      </c>
      <c r="P14" s="40">
        <v>186</v>
      </c>
      <c r="Q14" s="40">
        <v>0</v>
      </c>
      <c r="R14" s="40">
        <v>180</v>
      </c>
      <c r="S14" s="40">
        <v>0</v>
      </c>
      <c r="T14" s="38">
        <f t="shared" si="2"/>
        <v>60</v>
      </c>
      <c r="U14" s="39">
        <f t="shared" si="3"/>
        <v>197</v>
      </c>
      <c r="V14" s="37">
        <v>8</v>
      </c>
      <c r="W14" s="41"/>
    </row>
    <row r="15" spans="1:23" ht="15.75">
      <c r="A15" s="35">
        <v>2</v>
      </c>
      <c r="B15" s="36" t="str">
        <f>(квалификация!B13)</f>
        <v>Анипко Александр</v>
      </c>
      <c r="C15" s="37">
        <f>квалификация!L12</f>
        <v>1302</v>
      </c>
      <c r="D15" s="38">
        <f t="shared" si="0"/>
        <v>2681</v>
      </c>
      <c r="E15" s="39">
        <f t="shared" si="1"/>
        <v>201.6153846153846</v>
      </c>
      <c r="F15" s="40">
        <v>230</v>
      </c>
      <c r="G15" s="40">
        <v>30</v>
      </c>
      <c r="H15" s="40">
        <v>164</v>
      </c>
      <c r="I15" s="40">
        <v>0</v>
      </c>
      <c r="J15" s="40">
        <v>195</v>
      </c>
      <c r="K15" s="40">
        <v>0</v>
      </c>
      <c r="L15" s="40">
        <v>167</v>
      </c>
      <c r="M15" s="40">
        <v>0</v>
      </c>
      <c r="N15" s="40">
        <v>173</v>
      </c>
      <c r="O15" s="40">
        <v>0</v>
      </c>
      <c r="P15" s="40">
        <v>214</v>
      </c>
      <c r="Q15" s="40">
        <v>30</v>
      </c>
      <c r="R15" s="40">
        <v>176</v>
      </c>
      <c r="S15" s="40">
        <v>0</v>
      </c>
      <c r="T15" s="38">
        <f t="shared" si="2"/>
        <v>60</v>
      </c>
      <c r="U15" s="39">
        <f t="shared" si="3"/>
        <v>188.42857142857142</v>
      </c>
      <c r="V15" s="37">
        <v>9</v>
      </c>
      <c r="W15" s="41"/>
    </row>
    <row r="16" spans="1:23" ht="15.75">
      <c r="A16" s="35">
        <v>19</v>
      </c>
      <c r="B16" s="36" t="str">
        <f>(квалификация!B30)</f>
        <v>Голубев Анатолий</v>
      </c>
      <c r="C16" s="37">
        <f>квалификация!L30</f>
        <v>1093</v>
      </c>
      <c r="D16" s="38">
        <f t="shared" si="0"/>
        <v>2555</v>
      </c>
      <c r="E16" s="39">
        <f t="shared" si="1"/>
        <v>187.30769230769232</v>
      </c>
      <c r="F16" s="40">
        <v>188</v>
      </c>
      <c r="G16" s="40">
        <v>0</v>
      </c>
      <c r="H16" s="40">
        <v>209</v>
      </c>
      <c r="I16" s="40">
        <v>30</v>
      </c>
      <c r="J16" s="40">
        <v>205</v>
      </c>
      <c r="K16" s="40">
        <v>30</v>
      </c>
      <c r="L16" s="40">
        <v>159</v>
      </c>
      <c r="M16" s="44">
        <v>0</v>
      </c>
      <c r="N16" s="44">
        <v>159</v>
      </c>
      <c r="O16" s="44">
        <v>0</v>
      </c>
      <c r="P16" s="44">
        <v>225</v>
      </c>
      <c r="Q16" s="44">
        <v>30</v>
      </c>
      <c r="R16" s="44">
        <v>197</v>
      </c>
      <c r="S16" s="40">
        <v>30</v>
      </c>
      <c r="T16" s="38">
        <f t="shared" si="2"/>
        <v>120</v>
      </c>
      <c r="U16" s="39">
        <f t="shared" si="3"/>
        <v>191.71428571428572</v>
      </c>
      <c r="V16" s="37">
        <v>10</v>
      </c>
      <c r="W16" s="41"/>
    </row>
    <row r="17" spans="1:23" s="45" customFormat="1" ht="15.75">
      <c r="A17" s="35">
        <v>11</v>
      </c>
      <c r="B17" s="36" t="str">
        <f>(квалификация!B22)</f>
        <v>Рычагов Максим</v>
      </c>
      <c r="C17" s="37">
        <f>квалификация!L22</f>
        <v>1177</v>
      </c>
      <c r="D17" s="38">
        <f t="shared" si="0"/>
        <v>2552</v>
      </c>
      <c r="E17" s="39">
        <f t="shared" si="1"/>
        <v>189.3846153846154</v>
      </c>
      <c r="F17" s="40">
        <v>160</v>
      </c>
      <c r="G17" s="40">
        <v>0</v>
      </c>
      <c r="H17" s="40">
        <v>173</v>
      </c>
      <c r="I17" s="40">
        <v>0</v>
      </c>
      <c r="J17" s="40">
        <v>161</v>
      </c>
      <c r="K17" s="40">
        <v>0</v>
      </c>
      <c r="L17" s="40">
        <v>171</v>
      </c>
      <c r="M17" s="40">
        <v>30</v>
      </c>
      <c r="N17" s="40">
        <v>237</v>
      </c>
      <c r="O17" s="40">
        <v>30</v>
      </c>
      <c r="P17" s="40">
        <v>169</v>
      </c>
      <c r="Q17" s="40">
        <v>0</v>
      </c>
      <c r="R17" s="40">
        <v>214</v>
      </c>
      <c r="S17" s="40">
        <v>30</v>
      </c>
      <c r="T17" s="38">
        <f t="shared" si="2"/>
        <v>90</v>
      </c>
      <c r="U17" s="39">
        <f t="shared" si="3"/>
        <v>183.57142857142858</v>
      </c>
      <c r="V17" s="37">
        <v>11</v>
      </c>
      <c r="W17" s="41"/>
    </row>
    <row r="18" spans="1:23" s="45" customFormat="1" ht="15.75">
      <c r="A18" s="35">
        <v>13</v>
      </c>
      <c r="B18" s="36" t="str">
        <f>(квалификация!B24)</f>
        <v>Антюфеева Елена</v>
      </c>
      <c r="C18" s="37">
        <f>квалификация!L24</f>
        <v>1150</v>
      </c>
      <c r="D18" s="38">
        <f t="shared" si="0"/>
        <v>2511</v>
      </c>
      <c r="E18" s="39">
        <f t="shared" si="1"/>
        <v>183.92307692307693</v>
      </c>
      <c r="F18" s="40">
        <v>211</v>
      </c>
      <c r="G18" s="40">
        <v>30</v>
      </c>
      <c r="H18" s="40">
        <v>152</v>
      </c>
      <c r="I18" s="40">
        <v>30</v>
      </c>
      <c r="J18" s="40">
        <v>186</v>
      </c>
      <c r="K18" s="40">
        <v>0</v>
      </c>
      <c r="L18" s="40">
        <v>199</v>
      </c>
      <c r="M18" s="40">
        <v>30</v>
      </c>
      <c r="N18" s="40">
        <v>158</v>
      </c>
      <c r="O18" s="40">
        <v>0</v>
      </c>
      <c r="P18" s="40">
        <v>156</v>
      </c>
      <c r="Q18" s="40">
        <v>0</v>
      </c>
      <c r="R18" s="40">
        <v>179</v>
      </c>
      <c r="S18" s="40">
        <v>30</v>
      </c>
      <c r="T18" s="38">
        <f t="shared" si="2"/>
        <v>120</v>
      </c>
      <c r="U18" s="39">
        <f t="shared" si="3"/>
        <v>177.28571428571428</v>
      </c>
      <c r="V18" s="37">
        <v>12</v>
      </c>
      <c r="W18" s="41"/>
    </row>
    <row r="19" spans="1:23" s="45" customFormat="1" ht="15.75">
      <c r="A19" s="35">
        <v>14</v>
      </c>
      <c r="B19" s="36" t="str">
        <f>(квалификация!B25)</f>
        <v>Беляков Александр</v>
      </c>
      <c r="C19" s="37">
        <f>квалификация!L25</f>
        <v>1130</v>
      </c>
      <c r="D19" s="38">
        <f t="shared" si="0"/>
        <v>2509</v>
      </c>
      <c r="E19" s="39">
        <f t="shared" si="1"/>
        <v>184.92307692307693</v>
      </c>
      <c r="F19" s="40">
        <v>203</v>
      </c>
      <c r="G19" s="40">
        <v>0</v>
      </c>
      <c r="H19" s="40">
        <v>191</v>
      </c>
      <c r="I19" s="40">
        <v>30</v>
      </c>
      <c r="J19" s="40">
        <v>169</v>
      </c>
      <c r="K19" s="40">
        <v>0</v>
      </c>
      <c r="L19" s="40">
        <v>192</v>
      </c>
      <c r="M19" s="40">
        <v>30</v>
      </c>
      <c r="N19" s="40">
        <v>189</v>
      </c>
      <c r="O19" s="40">
        <v>30</v>
      </c>
      <c r="P19" s="40">
        <v>190</v>
      </c>
      <c r="Q19" s="40">
        <v>15</v>
      </c>
      <c r="R19" s="40">
        <v>140</v>
      </c>
      <c r="S19" s="40">
        <v>0</v>
      </c>
      <c r="T19" s="38">
        <f t="shared" si="2"/>
        <v>105</v>
      </c>
      <c r="U19" s="39">
        <f t="shared" si="3"/>
        <v>182</v>
      </c>
      <c r="V19" s="37">
        <v>13</v>
      </c>
      <c r="W19" s="41"/>
    </row>
    <row r="20" spans="1:23" s="45" customFormat="1" ht="15.75">
      <c r="A20" s="35">
        <v>12</v>
      </c>
      <c r="B20" s="36" t="str">
        <f>(квалификация!B23)</f>
        <v>Мезинов Антон</v>
      </c>
      <c r="C20" s="37">
        <f>квалификация!L23</f>
        <v>1164</v>
      </c>
      <c r="D20" s="38">
        <f t="shared" si="0"/>
        <v>2506</v>
      </c>
      <c r="E20" s="39">
        <f t="shared" si="1"/>
        <v>185.84615384615384</v>
      </c>
      <c r="F20" s="40">
        <v>187</v>
      </c>
      <c r="G20" s="40">
        <v>0</v>
      </c>
      <c r="H20" s="40">
        <v>147</v>
      </c>
      <c r="I20" s="40">
        <v>0</v>
      </c>
      <c r="J20" s="40">
        <v>191</v>
      </c>
      <c r="K20" s="40">
        <v>30</v>
      </c>
      <c r="L20" s="40">
        <v>208</v>
      </c>
      <c r="M20" s="40">
        <v>30</v>
      </c>
      <c r="N20" s="40">
        <v>195</v>
      </c>
      <c r="O20" s="40">
        <v>30</v>
      </c>
      <c r="P20" s="40">
        <v>162</v>
      </c>
      <c r="Q20" s="40">
        <v>0</v>
      </c>
      <c r="R20" s="40">
        <v>162</v>
      </c>
      <c r="S20" s="40">
        <v>0</v>
      </c>
      <c r="T20" s="38">
        <f t="shared" si="2"/>
        <v>90</v>
      </c>
      <c r="U20" s="39">
        <f t="shared" si="3"/>
        <v>178.85714285714286</v>
      </c>
      <c r="V20" s="37">
        <v>14</v>
      </c>
      <c r="W20" s="41"/>
    </row>
    <row r="21" spans="1:23" s="45" customFormat="1" ht="15.75">
      <c r="A21" s="35">
        <v>16</v>
      </c>
      <c r="B21" s="36" t="str">
        <f>(квалификация!B27)</f>
        <v>Лихолай Алла</v>
      </c>
      <c r="C21" s="37">
        <f>квалификация!L27</f>
        <v>1121</v>
      </c>
      <c r="D21" s="38">
        <f t="shared" si="0"/>
        <v>2478</v>
      </c>
      <c r="E21" s="39">
        <f t="shared" si="1"/>
        <v>179.07692307692307</v>
      </c>
      <c r="F21" s="40">
        <v>159</v>
      </c>
      <c r="G21" s="40">
        <v>0</v>
      </c>
      <c r="H21" s="40">
        <v>122</v>
      </c>
      <c r="I21" s="40">
        <v>0</v>
      </c>
      <c r="J21" s="40">
        <v>190</v>
      </c>
      <c r="K21" s="40">
        <v>30</v>
      </c>
      <c r="L21" s="40">
        <v>195</v>
      </c>
      <c r="M21" s="46">
        <v>30</v>
      </c>
      <c r="N21" s="46">
        <v>165</v>
      </c>
      <c r="O21" s="46">
        <v>30</v>
      </c>
      <c r="P21" s="46">
        <v>187</v>
      </c>
      <c r="Q21" s="46">
        <v>30</v>
      </c>
      <c r="R21" s="46">
        <v>189</v>
      </c>
      <c r="S21" s="40">
        <v>30</v>
      </c>
      <c r="T21" s="38">
        <f t="shared" si="2"/>
        <v>150</v>
      </c>
      <c r="U21" s="39">
        <f t="shared" si="3"/>
        <v>172.42857142857142</v>
      </c>
      <c r="V21" s="37">
        <v>15</v>
      </c>
      <c r="W21" s="41"/>
    </row>
    <row r="22" spans="1:23" s="45" customFormat="1" ht="15.75">
      <c r="A22" s="35">
        <v>6</v>
      </c>
      <c r="B22" s="36" t="str">
        <f>(квалификация!B17)</f>
        <v>Поляков Александр</v>
      </c>
      <c r="C22" s="37">
        <f>квалификация!L17</f>
        <v>1239</v>
      </c>
      <c r="D22" s="38">
        <f t="shared" si="0"/>
        <v>2470</v>
      </c>
      <c r="E22" s="39">
        <f t="shared" si="1"/>
        <v>183.07692307692307</v>
      </c>
      <c r="F22" s="40">
        <v>188</v>
      </c>
      <c r="G22" s="40">
        <v>30</v>
      </c>
      <c r="H22" s="40">
        <v>152</v>
      </c>
      <c r="I22" s="40">
        <v>0</v>
      </c>
      <c r="J22" s="40">
        <v>172</v>
      </c>
      <c r="K22" s="40">
        <v>30</v>
      </c>
      <c r="L22" s="40">
        <v>158</v>
      </c>
      <c r="M22" s="46">
        <v>0</v>
      </c>
      <c r="N22" s="46">
        <v>144</v>
      </c>
      <c r="O22" s="46">
        <v>0</v>
      </c>
      <c r="P22" s="46">
        <v>193</v>
      </c>
      <c r="Q22" s="46">
        <v>30</v>
      </c>
      <c r="R22" s="46">
        <v>134</v>
      </c>
      <c r="S22" s="40">
        <v>0</v>
      </c>
      <c r="T22" s="38">
        <f t="shared" si="2"/>
        <v>90</v>
      </c>
      <c r="U22" s="39">
        <f t="shared" si="3"/>
        <v>163</v>
      </c>
      <c r="V22" s="37">
        <v>16</v>
      </c>
      <c r="W22" s="41"/>
    </row>
    <row r="23" spans="1:23" s="45" customFormat="1" ht="15.75">
      <c r="A23" s="35">
        <v>17</v>
      </c>
      <c r="B23" s="36" t="str">
        <f>(квалификация!B28)</f>
        <v>Вайнман Алексей</v>
      </c>
      <c r="C23" s="37">
        <f>квалификация!L28</f>
        <v>1117</v>
      </c>
      <c r="D23" s="38">
        <f t="shared" si="0"/>
        <v>2415</v>
      </c>
      <c r="E23" s="39">
        <f t="shared" si="1"/>
        <v>183.46153846153845</v>
      </c>
      <c r="F23" s="40">
        <v>169</v>
      </c>
      <c r="G23" s="40">
        <v>0</v>
      </c>
      <c r="H23" s="40">
        <v>175</v>
      </c>
      <c r="I23" s="40">
        <v>0</v>
      </c>
      <c r="J23" s="40">
        <v>249</v>
      </c>
      <c r="K23" s="40">
        <v>30</v>
      </c>
      <c r="L23" s="40">
        <v>162</v>
      </c>
      <c r="M23" s="46">
        <v>0</v>
      </c>
      <c r="N23" s="46">
        <v>172</v>
      </c>
      <c r="O23" s="46">
        <v>0</v>
      </c>
      <c r="P23" s="46">
        <v>206</v>
      </c>
      <c r="Q23" s="46">
        <v>0</v>
      </c>
      <c r="R23" s="46">
        <v>135</v>
      </c>
      <c r="S23" s="40">
        <v>0</v>
      </c>
      <c r="T23" s="38">
        <f t="shared" si="2"/>
        <v>30</v>
      </c>
      <c r="U23" s="39">
        <f t="shared" si="3"/>
        <v>181.14285714285714</v>
      </c>
      <c r="V23" s="37">
        <v>17</v>
      </c>
      <c r="W23" s="41"/>
    </row>
    <row r="24" spans="1:23" s="45" customFormat="1" ht="15.75">
      <c r="A24" s="35">
        <v>15</v>
      </c>
      <c r="B24" s="36" t="str">
        <f>(квалификация!B26)</f>
        <v>Кияшкин Александр</v>
      </c>
      <c r="C24" s="37">
        <f>квалификация!L26</f>
        <v>1122</v>
      </c>
      <c r="D24" s="38">
        <f t="shared" si="0"/>
        <v>2415</v>
      </c>
      <c r="E24" s="39">
        <f t="shared" si="1"/>
        <v>181.15384615384616</v>
      </c>
      <c r="F24" s="40">
        <v>185</v>
      </c>
      <c r="G24" s="40">
        <v>0</v>
      </c>
      <c r="H24" s="40">
        <v>172</v>
      </c>
      <c r="I24" s="40">
        <v>0</v>
      </c>
      <c r="J24" s="40">
        <v>188</v>
      </c>
      <c r="K24" s="40">
        <v>0</v>
      </c>
      <c r="L24" s="40">
        <v>142</v>
      </c>
      <c r="M24" s="46">
        <v>0</v>
      </c>
      <c r="N24" s="46">
        <v>207</v>
      </c>
      <c r="O24" s="46">
        <v>30</v>
      </c>
      <c r="P24" s="46">
        <v>169</v>
      </c>
      <c r="Q24" s="46">
        <v>30</v>
      </c>
      <c r="R24" s="46">
        <v>170</v>
      </c>
      <c r="S24" s="40">
        <v>0</v>
      </c>
      <c r="T24" s="38">
        <f t="shared" si="2"/>
        <v>60</v>
      </c>
      <c r="U24" s="39">
        <f t="shared" si="3"/>
        <v>176.14285714285714</v>
      </c>
      <c r="V24" s="37">
        <v>18</v>
      </c>
      <c r="W24" s="41"/>
    </row>
    <row r="25" spans="1:23" s="45" customFormat="1" ht="15.75">
      <c r="A25" s="35">
        <v>20</v>
      </c>
      <c r="B25" s="36" t="str">
        <f>(квалификация!B31)</f>
        <v>Тарапатин Василий</v>
      </c>
      <c r="C25" s="37">
        <f>квалификация!L31</f>
        <v>1079</v>
      </c>
      <c r="D25" s="38">
        <f t="shared" si="0"/>
        <v>2257</v>
      </c>
      <c r="E25" s="39">
        <f t="shared" si="1"/>
        <v>171.30769230769232</v>
      </c>
      <c r="F25" s="40">
        <v>169</v>
      </c>
      <c r="G25" s="40">
        <v>0</v>
      </c>
      <c r="H25" s="40">
        <v>209</v>
      </c>
      <c r="I25" s="40">
        <v>30</v>
      </c>
      <c r="J25" s="40">
        <v>141</v>
      </c>
      <c r="K25" s="40">
        <v>0</v>
      </c>
      <c r="L25" s="40">
        <v>179</v>
      </c>
      <c r="M25" s="46">
        <v>0</v>
      </c>
      <c r="N25" s="46">
        <v>158</v>
      </c>
      <c r="O25" s="46">
        <v>0</v>
      </c>
      <c r="P25" s="46">
        <v>134</v>
      </c>
      <c r="Q25" s="46">
        <v>0</v>
      </c>
      <c r="R25" s="46">
        <v>158</v>
      </c>
      <c r="S25" s="40">
        <v>0</v>
      </c>
      <c r="T25" s="38">
        <f t="shared" si="2"/>
        <v>30</v>
      </c>
      <c r="U25" s="39">
        <f t="shared" si="3"/>
        <v>164</v>
      </c>
      <c r="V25" s="37">
        <v>19</v>
      </c>
      <c r="W25" s="41"/>
    </row>
    <row r="26" spans="1:23" s="45" customFormat="1" ht="15.75">
      <c r="A26" s="35">
        <v>18</v>
      </c>
      <c r="B26" s="36" t="str">
        <f>(квалификация!B29)</f>
        <v>Хохлов Сергей</v>
      </c>
      <c r="C26" s="37">
        <f>квалификация!L29</f>
        <v>1112</v>
      </c>
      <c r="D26" s="38">
        <f t="shared" si="0"/>
        <v>2227</v>
      </c>
      <c r="E26" s="39">
        <f t="shared" si="1"/>
        <v>169</v>
      </c>
      <c r="F26" s="40">
        <v>168</v>
      </c>
      <c r="G26" s="40">
        <v>0</v>
      </c>
      <c r="H26" s="40">
        <v>161</v>
      </c>
      <c r="I26" s="40">
        <v>0</v>
      </c>
      <c r="J26" s="40">
        <v>149</v>
      </c>
      <c r="K26" s="40">
        <v>0</v>
      </c>
      <c r="L26" s="40">
        <v>119</v>
      </c>
      <c r="M26" s="40">
        <v>0</v>
      </c>
      <c r="N26" s="40">
        <v>167</v>
      </c>
      <c r="O26" s="40">
        <v>0</v>
      </c>
      <c r="P26" s="40">
        <v>141</v>
      </c>
      <c r="Q26" s="40">
        <v>0</v>
      </c>
      <c r="R26" s="40">
        <v>180</v>
      </c>
      <c r="S26" s="40">
        <v>30</v>
      </c>
      <c r="T26" s="38">
        <f t="shared" si="2"/>
        <v>30</v>
      </c>
      <c r="U26" s="39">
        <f t="shared" si="3"/>
        <v>155</v>
      </c>
      <c r="V26" s="37">
        <v>20</v>
      </c>
      <c r="W26" s="41"/>
    </row>
    <row r="27" ht="12.75">
      <c r="W27" s="41"/>
    </row>
    <row r="28" spans="1:5" ht="12.75">
      <c r="A28" s="47"/>
      <c r="E28" t="s">
        <v>23</v>
      </c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</sheetData>
  <sheetProtection selectLockedCells="1" selectUnlockedCells="1"/>
  <mergeCells count="10">
    <mergeCell ref="V4:V5"/>
    <mergeCell ref="A6:V6"/>
    <mergeCell ref="E4:E5"/>
    <mergeCell ref="F4:S4"/>
    <mergeCell ref="T4:T5"/>
    <mergeCell ref="U4:U5"/>
    <mergeCell ref="A4:A5"/>
    <mergeCell ref="B4:B5"/>
    <mergeCell ref="C4:C5"/>
    <mergeCell ref="D4:D5"/>
  </mergeCells>
  <conditionalFormatting sqref="A7:A26">
    <cfRule type="expression" priority="1" dxfId="0" stopIfTrue="1">
      <formula>(B7&gt;0)</formula>
    </cfRule>
  </conditionalFormatting>
  <printOptions/>
  <pageMargins left="0.2590277777777778" right="0.18958333333333333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902324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K23"/>
  <sheetViews>
    <sheetView zoomScalePageLayoutView="0" workbookViewId="0" topLeftCell="A6">
      <selection activeCell="H27" sqref="H27"/>
    </sheetView>
  </sheetViews>
  <sheetFormatPr defaultColWidth="11.5742187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28125" style="0" customWidth="1"/>
    <col min="12" max="255" width="9.140625" style="0" customWidth="1"/>
  </cols>
  <sheetData>
    <row r="1" spans="8:9" ht="12.75">
      <c r="H1" s="3" t="s">
        <v>0</v>
      </c>
      <c r="I1" s="2"/>
    </row>
    <row r="2" spans="1:9" ht="20.25">
      <c r="A2" s="48"/>
      <c r="B2" s="48"/>
      <c r="C2" s="48"/>
      <c r="D2" s="48" t="s">
        <v>23</v>
      </c>
      <c r="H2" s="3" t="s">
        <v>1</v>
      </c>
      <c r="I2" s="2"/>
    </row>
    <row r="3" spans="8:9" ht="14.25" customHeight="1">
      <c r="H3" s="3"/>
      <c r="I3" s="2"/>
    </row>
    <row r="4" spans="1:11" ht="18.75">
      <c r="A4" s="49"/>
      <c r="B4" s="10"/>
      <c r="C4" s="10"/>
      <c r="D4" s="10"/>
      <c r="E4" s="49"/>
      <c r="F4" s="10"/>
      <c r="G4" s="10"/>
      <c r="H4" s="10"/>
      <c r="I4" s="10"/>
      <c r="J4" s="10"/>
      <c r="K4" s="10"/>
    </row>
    <row r="5" spans="1:11" ht="20.25">
      <c r="A5" s="49"/>
      <c r="B5" s="50" t="s">
        <v>2</v>
      </c>
      <c r="C5" s="10"/>
      <c r="D5" s="10"/>
      <c r="E5" s="49"/>
      <c r="F5" s="10"/>
      <c r="G5" s="10"/>
      <c r="H5" s="10"/>
      <c r="I5" s="10"/>
      <c r="J5" s="10"/>
      <c r="K5" s="10"/>
    </row>
    <row r="6" spans="1:11" ht="18.75">
      <c r="A6" s="49"/>
      <c r="B6" s="10"/>
      <c r="C6" s="9"/>
      <c r="D6" s="10"/>
      <c r="E6" s="9"/>
      <c r="F6" s="9"/>
      <c r="G6" s="10"/>
      <c r="H6" s="10"/>
      <c r="I6" s="10"/>
      <c r="J6" s="10"/>
      <c r="K6" s="10"/>
    </row>
    <row r="7" spans="1:11" ht="20.25">
      <c r="A7" s="49"/>
      <c r="B7" s="10"/>
      <c r="C7" s="9"/>
      <c r="D7" s="10"/>
      <c r="E7" s="9" t="s">
        <v>24</v>
      </c>
      <c r="F7" s="9"/>
      <c r="G7" s="10"/>
      <c r="H7" s="50" t="s">
        <v>4</v>
      </c>
      <c r="I7" s="10"/>
      <c r="J7" s="10"/>
      <c r="K7" s="10"/>
    </row>
    <row r="8" spans="1:11" ht="18" customHeight="1">
      <c r="A8" s="49"/>
      <c r="B8" s="51"/>
      <c r="C8" s="52"/>
      <c r="D8" s="52"/>
      <c r="E8" s="53"/>
      <c r="F8" s="53"/>
      <c r="G8" s="10"/>
      <c r="H8" s="10"/>
      <c r="I8" s="10"/>
      <c r="J8" s="10"/>
      <c r="K8" s="10"/>
    </row>
    <row r="9" spans="1:11" ht="18" customHeight="1">
      <c r="A9" s="54">
        <v>4</v>
      </c>
      <c r="B9" s="55" t="str">
        <f>'раунд робин'!B10</f>
        <v>Мисходжев Руслан</v>
      </c>
      <c r="C9" s="56">
        <v>225</v>
      </c>
      <c r="D9" s="52"/>
      <c r="E9" s="9"/>
      <c r="F9" s="9"/>
      <c r="G9" s="10"/>
      <c r="H9" s="10"/>
      <c r="I9" s="10"/>
      <c r="J9" s="10"/>
      <c r="K9" s="10"/>
    </row>
    <row r="10" spans="1:11" ht="18" customHeight="1">
      <c r="A10" s="10"/>
      <c r="B10" s="57"/>
      <c r="C10" s="58"/>
      <c r="D10" s="59"/>
      <c r="E10" s="60"/>
      <c r="F10" s="52"/>
      <c r="G10" s="61"/>
      <c r="H10" s="10"/>
      <c r="I10" s="10"/>
      <c r="J10" s="10"/>
      <c r="K10" s="10"/>
    </row>
    <row r="11" spans="1:11" ht="18" customHeight="1">
      <c r="A11" s="10"/>
      <c r="B11" s="61"/>
      <c r="C11" s="62"/>
      <c r="D11" s="52"/>
      <c r="E11" s="55" t="s">
        <v>45</v>
      </c>
      <c r="F11" s="56">
        <v>199</v>
      </c>
      <c r="G11" s="61"/>
      <c r="H11" s="10"/>
      <c r="I11" s="10"/>
      <c r="J11" s="10"/>
      <c r="K11" s="10"/>
    </row>
    <row r="12" spans="1:11" ht="18" customHeight="1">
      <c r="A12" s="10"/>
      <c r="B12" s="61"/>
      <c r="C12" s="62"/>
      <c r="D12" s="52"/>
      <c r="E12" s="63"/>
      <c r="F12" s="58"/>
      <c r="G12" s="64"/>
      <c r="H12" s="51"/>
      <c r="I12" s="9"/>
      <c r="J12" s="10"/>
      <c r="K12" s="10"/>
    </row>
    <row r="13" spans="1:11" ht="18" customHeight="1">
      <c r="A13" s="10"/>
      <c r="B13" s="51"/>
      <c r="C13" s="65"/>
      <c r="D13" s="53"/>
      <c r="E13" s="52"/>
      <c r="F13" s="53"/>
      <c r="G13" s="61"/>
      <c r="H13" s="66" t="s">
        <v>51</v>
      </c>
      <c r="I13" s="67">
        <v>173</v>
      </c>
      <c r="J13" s="9"/>
      <c r="K13" s="9"/>
    </row>
    <row r="14" spans="1:11" ht="18" customHeight="1">
      <c r="A14" s="54">
        <v>3</v>
      </c>
      <c r="B14" s="55" t="str">
        <f>'раунд робин'!B9</f>
        <v>Марченко Петр</v>
      </c>
      <c r="C14" s="53">
        <v>223</v>
      </c>
      <c r="D14" s="68">
        <v>2</v>
      </c>
      <c r="E14" s="52"/>
      <c r="F14" s="53"/>
      <c r="G14" s="61"/>
      <c r="H14" s="57"/>
      <c r="I14" s="9"/>
      <c r="J14" s="9"/>
      <c r="K14" s="9"/>
    </row>
    <row r="15" spans="1:11" ht="18" customHeight="1">
      <c r="A15" s="10"/>
      <c r="B15" s="57"/>
      <c r="C15" s="52"/>
      <c r="D15" s="53"/>
      <c r="E15" s="60"/>
      <c r="F15" s="56"/>
      <c r="G15" s="69"/>
      <c r="H15" s="61"/>
      <c r="I15" s="9"/>
      <c r="J15" s="9"/>
      <c r="K15" s="55"/>
    </row>
    <row r="16" spans="1:11" ht="18" customHeight="1">
      <c r="A16" s="10"/>
      <c r="B16" s="10"/>
      <c r="C16" s="9"/>
      <c r="D16" s="9"/>
      <c r="E16" s="55" t="str">
        <f>'раунд робин'!B8</f>
        <v>Белов Андрей</v>
      </c>
      <c r="F16" s="53">
        <v>222</v>
      </c>
      <c r="G16" s="70">
        <v>1</v>
      </c>
      <c r="H16" s="61"/>
      <c r="I16" s="9"/>
      <c r="J16" s="9"/>
      <c r="K16" s="9"/>
    </row>
    <row r="17" spans="1:11" ht="18" customHeight="1">
      <c r="A17" s="10"/>
      <c r="B17" s="10"/>
      <c r="C17" s="9"/>
      <c r="D17" s="9"/>
      <c r="E17" s="63"/>
      <c r="F17" s="52"/>
      <c r="G17" s="69"/>
      <c r="H17" s="51"/>
      <c r="I17" s="9"/>
      <c r="J17" s="9"/>
      <c r="K17" s="9"/>
    </row>
    <row r="18" spans="1:11" ht="18" customHeight="1">
      <c r="A18" s="10"/>
      <c r="B18" s="10"/>
      <c r="C18" s="9"/>
      <c r="D18" s="9"/>
      <c r="E18" s="9"/>
      <c r="F18" s="9"/>
      <c r="G18" s="10"/>
      <c r="H18" s="55" t="str">
        <f>'раунд робин'!B7</f>
        <v>Безотосный Алексей</v>
      </c>
      <c r="I18" s="9">
        <v>204</v>
      </c>
      <c r="J18" s="9"/>
      <c r="K18" s="9"/>
    </row>
    <row r="19" spans="1:11" ht="18" customHeight="1">
      <c r="A19" s="10"/>
      <c r="B19" s="10"/>
      <c r="C19" s="9"/>
      <c r="D19" s="9"/>
      <c r="E19" s="10"/>
      <c r="F19" s="9"/>
      <c r="G19" s="10"/>
      <c r="H19" s="57"/>
      <c r="I19" s="9"/>
      <c r="J19" s="9"/>
      <c r="K19" s="9"/>
    </row>
    <row r="20" spans="1:11" ht="18" customHeight="1">
      <c r="A20" s="10"/>
      <c r="B20" s="10"/>
      <c r="C20" s="9" t="s">
        <v>25</v>
      </c>
      <c r="D20" s="10"/>
      <c r="E20" s="10"/>
      <c r="F20" s="9"/>
      <c r="G20" s="9"/>
      <c r="H20" s="9"/>
      <c r="I20" s="10"/>
      <c r="J20" s="10"/>
      <c r="K20" s="10"/>
    </row>
    <row r="21" spans="1:11" ht="18.75">
      <c r="A21" s="10"/>
      <c r="B21" s="10"/>
      <c r="C21" s="9" t="s">
        <v>26</v>
      </c>
      <c r="D21" s="10"/>
      <c r="E21" s="10"/>
      <c r="F21" s="10"/>
      <c r="G21" s="10"/>
      <c r="H21" s="10"/>
      <c r="I21" s="10"/>
      <c r="J21" s="10"/>
      <c r="K21" s="10"/>
    </row>
    <row r="22" spans="1:11" ht="18.75">
      <c r="A22" s="10"/>
      <c r="B22" s="10"/>
      <c r="C22" s="9" t="s">
        <v>27</v>
      </c>
      <c r="D22" s="10"/>
      <c r="E22" s="10"/>
      <c r="F22" s="10"/>
      <c r="G22" s="10"/>
      <c r="H22" s="10"/>
      <c r="I22" s="10"/>
      <c r="J22" s="10"/>
      <c r="K22" s="10"/>
    </row>
    <row r="23" spans="1:11" ht="18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conditionalFormatting sqref="E11">
    <cfRule type="expression" priority="1" dxfId="0" stopIfTrue="1">
      <formula>(F14&gt;0)</formula>
    </cfRule>
  </conditionalFormatting>
  <conditionalFormatting sqref="B9 B14 E16 H18">
    <cfRule type="expression" priority="2" dxfId="0" stopIfTrue="1">
      <formula>(B2&gt;0)</formula>
    </cfRule>
  </conditionalFormatting>
  <conditionalFormatting sqref="H13 K15">
    <cfRule type="expression" priority="3" dxfId="0" stopIfTrue="1">
      <formula>(H1&gt;0)</formula>
    </cfRule>
  </conditionalFormatting>
  <printOptions/>
  <pageMargins left="0.7479166666666667" right="0.1694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90232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Zverdvd.org</cp:lastModifiedBy>
  <dcterms:created xsi:type="dcterms:W3CDTF">2018-12-17T14:46:39Z</dcterms:created>
  <dcterms:modified xsi:type="dcterms:W3CDTF">2019-01-03T08:39:58Z</dcterms:modified>
  <cp:category/>
  <cp:version/>
  <cp:contentType/>
  <cp:contentStatus/>
</cp:coreProperties>
</file>