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0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<sst xmlns="http://schemas.openxmlformats.org/spreadsheetml/2006/main" count="152" uniqueCount="96">
  <si>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</si>
  <si>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</si>
  <si>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</si>
  <si>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</si>
  <si>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5  этап </t>
  </si>
  <si>
    <t>30 мая  2015г.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</si>
  <si>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</si>
  <si>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</si>
  <si>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</si>
  <si>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</si>
  <si>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</si>
  <si>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</si>
  <si>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</si>
  <si>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</si>
  <si>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</si>
  <si>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Рычагов М.</t>
  </si>
  <si>
    <t>Шукаев М.</t>
  </si>
  <si>
    <t>Гущин А.</t>
  </si>
  <si>
    <t>Белов А.</t>
  </si>
  <si>
    <t>Горькаев И.</t>
  </si>
  <si>
    <t>Майоров И.</t>
  </si>
  <si>
    <t>Кияшкин А.</t>
  </si>
  <si>
    <t>Беляков А.</t>
  </si>
  <si>
    <t>Топольский А.</t>
  </si>
  <si>
    <t>Лазарев С.</t>
  </si>
  <si>
    <t>Безотосный А.</t>
  </si>
  <si>
    <t>Фамин Д.</t>
  </si>
  <si>
    <t>Марченко П.</t>
  </si>
  <si>
    <t>Ростов С.</t>
  </si>
  <si>
    <t>Халанский Д.</t>
  </si>
  <si>
    <t>Анипко А.</t>
  </si>
  <si>
    <t>Лаптев В.</t>
  </si>
  <si>
    <t>Егозарьян А.</t>
  </si>
  <si>
    <t>Жиделев А.</t>
  </si>
  <si>
    <t>Мясников В.</t>
  </si>
  <si>
    <t>Поляков А.</t>
  </si>
  <si>
    <t>Джумаев П.</t>
  </si>
  <si>
    <t>Шубин В.</t>
  </si>
  <si>
    <t>Тихонов К.</t>
  </si>
  <si>
    <t>Тарапатин В.</t>
  </si>
  <si>
    <t>Вайнман А.</t>
  </si>
  <si>
    <t>Лявин А.</t>
  </si>
  <si>
    <t>Карпов С.</t>
  </si>
  <si>
    <t>Хохлов С.</t>
  </si>
  <si>
    <t>ЖЕНЩИНЫ</t>
  </si>
  <si>
    <t>Корецкая Я.</t>
  </si>
  <si>
    <t>Вайнман М.</t>
  </si>
  <si>
    <t>Лихолай А.</t>
  </si>
  <si>
    <t>Иванова О.</t>
  </si>
  <si>
    <t>Мясникова Н.</t>
  </si>
  <si>
    <t>Новикова К.</t>
  </si>
  <si>
    <t>Антюфеева Е.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</si>
  <si>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</si>
  <si>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</si>
  <si>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</si>
  <si>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</si>
  <si>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</si>
  <si>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</si>
  <si>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</si>
  <si>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</si>
  <si>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</si>
  <si>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Иванова О</t>
  </si>
  <si>
    <t>Корецкая Я</t>
  </si>
  <si>
    <t>Лихолай А</t>
  </si>
  <si>
    <t>ПЛЕЙ ОФФ СРЕДИ МУЖЧИН</t>
  </si>
  <si>
    <t>Дор.1</t>
  </si>
  <si>
    <t>Дор.8</t>
  </si>
  <si>
    <t>Шубин В</t>
  </si>
  <si>
    <t>Мисходжев Р</t>
  </si>
  <si>
    <t>Дор.2</t>
  </si>
  <si>
    <t>Дор.7</t>
  </si>
  <si>
    <t>Кияшкин А</t>
  </si>
  <si>
    <t>Дор.3</t>
  </si>
  <si>
    <t>Дор.5</t>
  </si>
  <si>
    <t>Лаптев В</t>
  </si>
  <si>
    <t>Жиделёв А</t>
  </si>
  <si>
    <t>Фамин Д</t>
  </si>
  <si>
    <t>Горькаев И</t>
  </si>
  <si>
    <t>Дор.4</t>
  </si>
  <si>
    <t>Дор.6</t>
  </si>
  <si>
    <t>Ростов С</t>
  </si>
  <si>
    <t>Шукаев М</t>
  </si>
  <si>
    <t>Анипко А</t>
  </si>
  <si>
    <t>Халанский Д</t>
  </si>
  <si>
    <t>Гущин А</t>
  </si>
  <si>
    <t>Егозарьян А</t>
  </si>
  <si>
    <t>Марченко А</t>
  </si>
  <si>
    <t>Белов А</t>
  </si>
  <si>
    <t>Рычагов М</t>
  </si>
  <si>
    <t>Мясников В</t>
  </si>
  <si>
    <t>Безотосный А</t>
  </si>
  <si>
    <t>Майоров И</t>
  </si>
  <si>
    <t>Джумаев П</t>
  </si>
  <si>
    <t>Топольский А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</si>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</sst>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6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4" fillId="36" borderId="13" xfId="52" applyFont="1" applyFill="1" applyBorder="1" applyProtection="1">
      <alignment/>
      <protection locked="0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35" borderId="19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4" fillId="36" borderId="13" xfId="0" applyFont="1" applyFill="1" applyBorder="1" applyAlignment="1" applyProtection="1">
      <alignment/>
      <protection locked="0"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5" fillId="36" borderId="13" xfId="52" applyFont="1" applyFill="1" applyBorder="1" applyProtection="1">
      <alignment/>
      <protection locked="0"/>
    </xf>
    <xf numFmtId="0" fontId="13" fillId="33" borderId="15" xfId="0" applyFont="1" applyFill="1" applyBorder="1" applyAlignment="1">
      <alignment horizontal="center" vertical="center"/>
    </xf>
    <xf numFmtId="0" fontId="11" fillId="33" borderId="15" xfId="52" applyFont="1" applyFill="1" applyBorder="1" applyAlignment="1">
      <alignment horizontal="center"/>
      <protection/>
    </xf>
    <xf numFmtId="0" fontId="14" fillId="36" borderId="23" xfId="0" applyFont="1" applyFill="1" applyBorder="1" applyAlignment="1" applyProtection="1">
      <alignment/>
      <protection locked="0"/>
    </xf>
    <xf numFmtId="0" fontId="12" fillId="36" borderId="2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3" fillId="34" borderId="13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 vertical="center"/>
    </xf>
    <xf numFmtId="164" fontId="13" fillId="34" borderId="18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9" xfId="52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33" borderId="18" xfId="52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4" borderId="13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7" borderId="13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14" fillId="34" borderId="25" xfId="0" applyNumberFormat="1" applyFont="1" applyFill="1" applyBorder="1" applyAlignment="1" applyProtection="1">
      <alignment horizontal="center"/>
      <protection locked="0"/>
    </xf>
    <xf numFmtId="0" fontId="31" fillId="34" borderId="25" xfId="0" applyNumberFormat="1" applyFont="1" applyFill="1" applyBorder="1" applyAlignment="1" applyProtection="1">
      <alignment/>
      <protection locked="0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1" fontId="32" fillId="34" borderId="13" xfId="0" applyNumberFormat="1" applyFont="1" applyFill="1" applyBorder="1" applyAlignment="1">
      <alignment horizontal="center"/>
    </xf>
    <xf numFmtId="1" fontId="32" fillId="34" borderId="0" xfId="0" applyNumberFormat="1" applyFont="1" applyFill="1" applyBorder="1" applyAlignment="1">
      <alignment horizontal="center"/>
    </xf>
    <xf numFmtId="1" fontId="32" fillId="34" borderId="2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34" borderId="23" xfId="0" applyFont="1" applyFill="1" applyBorder="1" applyAlignment="1" applyProtection="1">
      <alignment/>
      <protection locked="0"/>
    </xf>
    <xf numFmtId="0" fontId="37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7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9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40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76262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9</xdr:col>
      <xdr:colOff>428625</xdr:colOff>
      <xdr:row>7</xdr:row>
      <xdr:rowOff>200025</xdr:rowOff>
    </xdr:to>
    <xdr:sp>
      <xdr:nvSpPr>
        <xdr:cNvPr id="2" name="Строка 2"/>
        <xdr:cNvSpPr>
          <a:spLocks/>
        </xdr:cNvSpPr>
      </xdr:nvSpPr>
      <xdr:spPr>
        <a:xfrm>
          <a:off x="576262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76262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78167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2790825"/>
          <a:ext cx="40005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81977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210050"/>
          <a:ext cx="4191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79120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81977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562100"/>
          <a:ext cx="504825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88682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14</xdr:col>
      <xdr:colOff>476250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87730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14</xdr:col>
      <xdr:colOff>476250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87730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3716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190500</xdr:rowOff>
    </xdr:to>
    <xdr:sp>
      <xdr:nvSpPr>
        <xdr:cNvPr id="15" name="Строка 15"/>
        <xdr:cNvSpPr>
          <a:spLocks/>
        </xdr:cNvSpPr>
      </xdr:nvSpPr>
      <xdr:spPr>
        <a:xfrm>
          <a:off x="2714625" y="19716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79082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361950</xdr:colOff>
      <xdr:row>19</xdr:row>
      <xdr:rowOff>9525</xdr:rowOff>
    </xdr:to>
    <xdr:sp>
      <xdr:nvSpPr>
        <xdr:cNvPr id="18" name="Строка 18"/>
        <xdr:cNvSpPr>
          <a:spLocks/>
        </xdr:cNvSpPr>
      </xdr:nvSpPr>
      <xdr:spPr>
        <a:xfrm>
          <a:off x="2762250" y="3781425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0987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28575</xdr:rowOff>
    </xdr:from>
    <xdr:to>
      <xdr:col>4</xdr:col>
      <xdr:colOff>342900</xdr:colOff>
      <xdr:row>25</xdr:row>
      <xdr:rowOff>47625</xdr:rowOff>
    </xdr:to>
    <xdr:sp>
      <xdr:nvSpPr>
        <xdr:cNvPr id="20" name="Строка 20"/>
        <xdr:cNvSpPr>
          <a:spLocks/>
        </xdr:cNvSpPr>
      </xdr:nvSpPr>
      <xdr:spPr>
        <a:xfrm flipV="1">
          <a:off x="2781300" y="5010150"/>
          <a:ext cx="3238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180975</xdr:rowOff>
    </xdr:to>
    <xdr:sp>
      <xdr:nvSpPr>
        <xdr:cNvPr id="21" name="Строка 21"/>
        <xdr:cNvSpPr>
          <a:spLocks/>
        </xdr:cNvSpPr>
      </xdr:nvSpPr>
      <xdr:spPr>
        <a:xfrm>
          <a:off x="2781300" y="55626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9525</xdr:colOff>
      <xdr:row>25</xdr:row>
      <xdr:rowOff>47625</xdr:rowOff>
    </xdr:to>
    <xdr:sp>
      <xdr:nvSpPr>
        <xdr:cNvPr id="22" name="Строка 22"/>
        <xdr:cNvSpPr>
          <a:spLocks/>
        </xdr:cNvSpPr>
      </xdr:nvSpPr>
      <xdr:spPr>
        <a:xfrm flipH="1" flipV="1">
          <a:off x="2695575" y="4962525"/>
          <a:ext cx="7620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4325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3"/>
  <sheetViews>
    <sheetView tabSelected="1" zoomScale="80" zoomScaleNormal="80" zoomScalePageLayoutView="0" workbookViewId="0" topLeftCell="A1">
      <selection activeCell="C19" sqref="C19:H19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34</v>
      </c>
      <c r="B9" s="18" t="s">
        <v>14</v>
      </c>
      <c r="C9" s="19">
        <v>190</v>
      </c>
      <c r="D9" s="20">
        <v>205</v>
      </c>
      <c r="E9" s="21">
        <v>204</v>
      </c>
      <c r="F9" s="20">
        <v>226</v>
      </c>
      <c r="G9" s="21">
        <v>220</v>
      </c>
      <c r="H9" s="20">
        <v>231</v>
      </c>
      <c r="I9" s="22">
        <f aca="true" t="shared" si="0" ref="I9:I46">IF(C9&lt;&gt;"",SUM(C9:H9),"")</f>
        <v>1276</v>
      </c>
      <c r="J9" s="23">
        <f aca="true" t="shared" si="1" ref="J9:J46">IF(C9&lt;&gt;"",AVERAGE(C9:H9),"")</f>
        <v>212.66666666666666</v>
      </c>
      <c r="K9" s="24">
        <f aca="true" t="shared" si="2" ref="K9:K46">IF(C9&lt;&gt;"",MAX(C9:H9),"")</f>
        <v>231</v>
      </c>
      <c r="L9" s="24">
        <f aca="true" t="shared" si="3" ref="L9:L46">IF(D9&lt;&gt;"",MAX(C9:H9)-MIN(C9:H9),"")</f>
        <v>41</v>
      </c>
      <c r="M9" s="22">
        <v>1</v>
      </c>
      <c r="N9" s="25">
        <f aca="true" t="shared" si="4" ref="N9:N31">MAX(C9:H9)</f>
        <v>231</v>
      </c>
      <c r="O9" s="26"/>
      <c r="P9" s="26"/>
      <c r="Q9" s="26"/>
      <c r="R9" s="26"/>
    </row>
    <row r="10" spans="1:16" s="16" customFormat="1" ht="12" customHeight="1">
      <c r="A10" s="27">
        <v>15</v>
      </c>
      <c r="B10" s="28" t="s">
        <v>15</v>
      </c>
      <c r="C10" s="29">
        <v>227</v>
      </c>
      <c r="D10" s="30">
        <v>221</v>
      </c>
      <c r="E10" s="31">
        <v>215</v>
      </c>
      <c r="F10" s="30">
        <v>201</v>
      </c>
      <c r="G10" s="31">
        <v>197</v>
      </c>
      <c r="H10" s="30">
        <v>184</v>
      </c>
      <c r="I10" s="22">
        <f t="shared" si="0"/>
        <v>1245</v>
      </c>
      <c r="J10" s="23">
        <f t="shared" si="1"/>
        <v>207.5</v>
      </c>
      <c r="K10" s="24">
        <f t="shared" si="2"/>
        <v>227</v>
      </c>
      <c r="L10" s="24">
        <f t="shared" si="3"/>
        <v>43</v>
      </c>
      <c r="M10" s="22">
        <v>2</v>
      </c>
      <c r="N10" s="25">
        <f t="shared" si="4"/>
        <v>227</v>
      </c>
      <c r="O10" s="32">
        <f aca="true" t="shared" si="5" ref="O10:O29">MIN(C10:H10)</f>
        <v>184</v>
      </c>
      <c r="P10" s="15"/>
    </row>
    <row r="11" spans="1:16" s="16" customFormat="1" ht="12" customHeight="1">
      <c r="A11" s="27">
        <v>31</v>
      </c>
      <c r="B11" s="18" t="s">
        <v>16</v>
      </c>
      <c r="C11" s="19">
        <v>219</v>
      </c>
      <c r="D11" s="21">
        <v>190</v>
      </c>
      <c r="E11" s="31">
        <v>211</v>
      </c>
      <c r="F11" s="30">
        <v>194</v>
      </c>
      <c r="G11" s="31">
        <v>190</v>
      </c>
      <c r="H11" s="30">
        <v>220</v>
      </c>
      <c r="I11" s="22">
        <f t="shared" si="0"/>
        <v>1224</v>
      </c>
      <c r="J11" s="23">
        <f t="shared" si="1"/>
        <v>204</v>
      </c>
      <c r="K11" s="24">
        <f t="shared" si="2"/>
        <v>220</v>
      </c>
      <c r="L11" s="24">
        <f t="shared" si="3"/>
        <v>30</v>
      </c>
      <c r="M11" s="22">
        <v>3</v>
      </c>
      <c r="N11" s="25">
        <f t="shared" si="4"/>
        <v>220</v>
      </c>
      <c r="O11" s="32">
        <f t="shared" si="5"/>
        <v>190</v>
      </c>
      <c r="P11" s="15"/>
    </row>
    <row r="12" spans="1:16" s="16" customFormat="1" ht="12" customHeight="1">
      <c r="A12" s="27">
        <v>3</v>
      </c>
      <c r="B12" s="18" t="s">
        <v>17</v>
      </c>
      <c r="C12" s="19">
        <v>145</v>
      </c>
      <c r="D12" s="21">
        <v>253</v>
      </c>
      <c r="E12" s="31">
        <v>207</v>
      </c>
      <c r="F12" s="30">
        <v>209</v>
      </c>
      <c r="G12" s="31">
        <v>190</v>
      </c>
      <c r="H12" s="30">
        <v>216</v>
      </c>
      <c r="I12" s="22">
        <f t="shared" si="0"/>
        <v>1220</v>
      </c>
      <c r="J12" s="23">
        <f t="shared" si="1"/>
        <v>203.33333333333334</v>
      </c>
      <c r="K12" s="24">
        <f t="shared" si="2"/>
        <v>253</v>
      </c>
      <c r="L12" s="24">
        <f t="shared" si="3"/>
        <v>108</v>
      </c>
      <c r="M12" s="22">
        <v>4</v>
      </c>
      <c r="N12" s="25">
        <f t="shared" si="4"/>
        <v>253</v>
      </c>
      <c r="O12" s="32">
        <f t="shared" si="5"/>
        <v>145</v>
      </c>
      <c r="P12" s="15"/>
    </row>
    <row r="13" spans="1:16" s="16" customFormat="1" ht="12" customHeight="1">
      <c r="A13" s="27">
        <v>20</v>
      </c>
      <c r="B13" s="18" t="s">
        <v>18</v>
      </c>
      <c r="C13" s="19">
        <v>206</v>
      </c>
      <c r="D13" s="33">
        <v>191</v>
      </c>
      <c r="E13" s="21">
        <v>200</v>
      </c>
      <c r="F13" s="20">
        <v>212</v>
      </c>
      <c r="G13" s="21">
        <v>214</v>
      </c>
      <c r="H13" s="19">
        <v>192</v>
      </c>
      <c r="I13" s="22">
        <f t="shared" si="0"/>
        <v>1215</v>
      </c>
      <c r="J13" s="23">
        <f t="shared" si="1"/>
        <v>202.5</v>
      </c>
      <c r="K13" s="24">
        <f t="shared" si="2"/>
        <v>214</v>
      </c>
      <c r="L13" s="24">
        <f t="shared" si="3"/>
        <v>23</v>
      </c>
      <c r="M13" s="22">
        <v>5</v>
      </c>
      <c r="N13" s="25">
        <f t="shared" si="4"/>
        <v>214</v>
      </c>
      <c r="O13" s="32">
        <f t="shared" si="5"/>
        <v>191</v>
      </c>
      <c r="P13" s="15"/>
    </row>
    <row r="14" spans="1:16" s="16" customFormat="1" ht="12" customHeight="1">
      <c r="A14" s="27">
        <v>4</v>
      </c>
      <c r="B14" s="34" t="s">
        <v>19</v>
      </c>
      <c r="C14" s="35">
        <v>190</v>
      </c>
      <c r="D14" s="36">
        <v>211</v>
      </c>
      <c r="E14" s="37">
        <v>194</v>
      </c>
      <c r="F14" s="36">
        <v>211</v>
      </c>
      <c r="G14" s="37">
        <v>212</v>
      </c>
      <c r="H14" s="36">
        <v>185</v>
      </c>
      <c r="I14" s="22">
        <f t="shared" si="0"/>
        <v>1203</v>
      </c>
      <c r="J14" s="23">
        <f t="shared" si="1"/>
        <v>200.5</v>
      </c>
      <c r="K14" s="24">
        <f t="shared" si="2"/>
        <v>212</v>
      </c>
      <c r="L14" s="24">
        <f t="shared" si="3"/>
        <v>27</v>
      </c>
      <c r="M14" s="22">
        <v>6</v>
      </c>
      <c r="N14" s="25">
        <f t="shared" si="4"/>
        <v>212</v>
      </c>
      <c r="O14" s="32">
        <f t="shared" si="5"/>
        <v>185</v>
      </c>
      <c r="P14" s="15"/>
    </row>
    <row r="15" spans="1:16" s="16" customFormat="1" ht="12" customHeight="1">
      <c r="A15" s="27">
        <v>26</v>
      </c>
      <c r="B15" s="38" t="s">
        <v>20</v>
      </c>
      <c r="C15" s="19">
        <v>210</v>
      </c>
      <c r="D15" s="21">
        <v>174</v>
      </c>
      <c r="E15" s="21">
        <v>187</v>
      </c>
      <c r="F15" s="21">
        <v>191</v>
      </c>
      <c r="G15" s="21">
        <v>245</v>
      </c>
      <c r="H15" s="21">
        <v>190</v>
      </c>
      <c r="I15" s="22">
        <f t="shared" si="0"/>
        <v>1197</v>
      </c>
      <c r="J15" s="23">
        <f t="shared" si="1"/>
        <v>199.5</v>
      </c>
      <c r="K15" s="24">
        <f t="shared" si="2"/>
        <v>245</v>
      </c>
      <c r="L15" s="24">
        <f t="shared" si="3"/>
        <v>71</v>
      </c>
      <c r="M15" s="22">
        <v>7</v>
      </c>
      <c r="N15" s="25">
        <f t="shared" si="4"/>
        <v>245</v>
      </c>
      <c r="O15" s="32">
        <f t="shared" si="5"/>
        <v>174</v>
      </c>
      <c r="P15" s="15"/>
    </row>
    <row r="16" spans="1:16" s="16" customFormat="1" ht="12" customHeight="1">
      <c r="A16" s="27">
        <v>18</v>
      </c>
      <c r="B16" s="28" t="s">
        <v>21</v>
      </c>
      <c r="C16" s="19">
        <v>196</v>
      </c>
      <c r="D16" s="20">
        <v>228</v>
      </c>
      <c r="E16" s="31">
        <v>194</v>
      </c>
      <c r="F16" s="30">
        <v>220</v>
      </c>
      <c r="G16" s="31">
        <v>170</v>
      </c>
      <c r="H16" s="30">
        <v>182</v>
      </c>
      <c r="I16" s="22">
        <f t="shared" si="0"/>
        <v>1190</v>
      </c>
      <c r="J16" s="23">
        <f t="shared" si="1"/>
        <v>198.33333333333334</v>
      </c>
      <c r="K16" s="24">
        <f t="shared" si="2"/>
        <v>228</v>
      </c>
      <c r="L16" s="24">
        <f t="shared" si="3"/>
        <v>58</v>
      </c>
      <c r="M16" s="22">
        <v>8</v>
      </c>
      <c r="N16" s="25">
        <f t="shared" si="4"/>
        <v>228</v>
      </c>
      <c r="O16" s="32">
        <f t="shared" si="5"/>
        <v>170</v>
      </c>
      <c r="P16" s="15"/>
    </row>
    <row r="17" spans="1:16" s="16" customFormat="1" ht="12" customHeight="1">
      <c r="A17" s="27">
        <v>19</v>
      </c>
      <c r="B17" s="28" t="s">
        <v>22</v>
      </c>
      <c r="C17" s="19">
        <v>190</v>
      </c>
      <c r="D17" s="20">
        <v>203</v>
      </c>
      <c r="E17" s="21">
        <v>195</v>
      </c>
      <c r="F17" s="20">
        <v>206</v>
      </c>
      <c r="G17" s="21">
        <v>194</v>
      </c>
      <c r="H17" s="20">
        <v>200</v>
      </c>
      <c r="I17" s="22">
        <f t="shared" si="0"/>
        <v>1188</v>
      </c>
      <c r="J17" s="23">
        <f t="shared" si="1"/>
        <v>198</v>
      </c>
      <c r="K17" s="24">
        <f t="shared" si="2"/>
        <v>206</v>
      </c>
      <c r="L17" s="24">
        <f t="shared" si="3"/>
        <v>16</v>
      </c>
      <c r="M17" s="22">
        <v>9</v>
      </c>
      <c r="N17" s="25">
        <f t="shared" si="4"/>
        <v>206</v>
      </c>
      <c r="O17" s="32">
        <f t="shared" si="5"/>
        <v>190</v>
      </c>
      <c r="P17" s="15"/>
    </row>
    <row r="18" spans="1:16" s="16" customFormat="1" ht="12" customHeight="1">
      <c r="A18" s="27">
        <v>30</v>
      </c>
      <c r="B18" s="28" t="s">
        <v>23</v>
      </c>
      <c r="C18" s="39">
        <v>179</v>
      </c>
      <c r="D18" s="40">
        <v>219</v>
      </c>
      <c r="E18" s="41">
        <v>197</v>
      </c>
      <c r="F18" s="40">
        <v>152</v>
      </c>
      <c r="G18" s="41">
        <v>194</v>
      </c>
      <c r="H18" s="42">
        <v>234</v>
      </c>
      <c r="I18" s="22">
        <f t="shared" si="0"/>
        <v>1175</v>
      </c>
      <c r="J18" s="23">
        <f t="shared" si="1"/>
        <v>195.83333333333334</v>
      </c>
      <c r="K18" s="24">
        <f t="shared" si="2"/>
        <v>234</v>
      </c>
      <c r="L18" s="24">
        <f t="shared" si="3"/>
        <v>82</v>
      </c>
      <c r="M18" s="22">
        <v>10</v>
      </c>
      <c r="N18" s="25">
        <f t="shared" si="4"/>
        <v>234</v>
      </c>
      <c r="O18" s="32">
        <f t="shared" si="5"/>
        <v>152</v>
      </c>
      <c r="P18" s="15"/>
    </row>
    <row r="19" spans="1:16" s="16" customFormat="1" ht="12" customHeight="1">
      <c r="A19" s="27">
        <v>33</v>
      </c>
      <c r="B19" s="38" t="s">
        <v>24</v>
      </c>
      <c r="C19" s="19">
        <v>188</v>
      </c>
      <c r="D19" s="20">
        <v>196</v>
      </c>
      <c r="E19" s="21">
        <v>167</v>
      </c>
      <c r="F19" s="20">
        <v>232</v>
      </c>
      <c r="G19" s="21">
        <v>223</v>
      </c>
      <c r="H19" s="20">
        <v>161</v>
      </c>
      <c r="I19" s="22">
        <f t="shared" si="0"/>
        <v>1167</v>
      </c>
      <c r="J19" s="23">
        <f t="shared" si="1"/>
        <v>194.5</v>
      </c>
      <c r="K19" s="24">
        <f t="shared" si="2"/>
        <v>232</v>
      </c>
      <c r="L19" s="24">
        <f t="shared" si="3"/>
        <v>71</v>
      </c>
      <c r="M19" s="22">
        <v>11</v>
      </c>
      <c r="N19" s="25">
        <f t="shared" si="4"/>
        <v>232</v>
      </c>
      <c r="O19" s="32">
        <f t="shared" si="5"/>
        <v>161</v>
      </c>
      <c r="P19" s="15"/>
    </row>
    <row r="20" spans="1:16" s="16" customFormat="1" ht="12" customHeight="1">
      <c r="A20" s="27">
        <v>21</v>
      </c>
      <c r="B20" s="38" t="s">
        <v>25</v>
      </c>
      <c r="C20" s="19">
        <v>176</v>
      </c>
      <c r="D20" s="20">
        <v>195</v>
      </c>
      <c r="E20" s="21">
        <v>181</v>
      </c>
      <c r="F20" s="20">
        <v>212</v>
      </c>
      <c r="G20" s="21">
        <v>178</v>
      </c>
      <c r="H20" s="20">
        <v>215</v>
      </c>
      <c r="I20" s="22">
        <f t="shared" si="0"/>
        <v>1157</v>
      </c>
      <c r="J20" s="23">
        <f t="shared" si="1"/>
        <v>192.83333333333334</v>
      </c>
      <c r="K20" s="24">
        <f t="shared" si="2"/>
        <v>215</v>
      </c>
      <c r="L20" s="24">
        <f t="shared" si="3"/>
        <v>39</v>
      </c>
      <c r="M20" s="22">
        <v>12</v>
      </c>
      <c r="N20" s="25">
        <f t="shared" si="4"/>
        <v>215</v>
      </c>
      <c r="O20" s="32">
        <f t="shared" si="5"/>
        <v>176</v>
      </c>
      <c r="P20" s="15"/>
    </row>
    <row r="21" spans="1:16" s="16" customFormat="1" ht="12" customHeight="1">
      <c r="A21" s="27">
        <v>9</v>
      </c>
      <c r="B21" s="38" t="s">
        <v>26</v>
      </c>
      <c r="C21" s="19">
        <v>178</v>
      </c>
      <c r="D21" s="21">
        <v>161</v>
      </c>
      <c r="E21" s="21">
        <v>179</v>
      </c>
      <c r="F21" s="21">
        <v>225</v>
      </c>
      <c r="G21" s="21">
        <v>203</v>
      </c>
      <c r="H21" s="21">
        <v>202</v>
      </c>
      <c r="I21" s="22">
        <f t="shared" si="0"/>
        <v>1148</v>
      </c>
      <c r="J21" s="23">
        <f t="shared" si="1"/>
        <v>191.33333333333334</v>
      </c>
      <c r="K21" s="24">
        <f t="shared" si="2"/>
        <v>225</v>
      </c>
      <c r="L21" s="24">
        <f t="shared" si="3"/>
        <v>64</v>
      </c>
      <c r="M21" s="22">
        <v>13</v>
      </c>
      <c r="N21" s="25">
        <f t="shared" si="4"/>
        <v>225</v>
      </c>
      <c r="O21" s="32">
        <f t="shared" si="5"/>
        <v>161</v>
      </c>
      <c r="P21" s="15"/>
    </row>
    <row r="22" spans="1:16" s="16" customFormat="1" ht="12" customHeight="1">
      <c r="A22" s="27">
        <v>13</v>
      </c>
      <c r="B22" s="18" t="s">
        <v>27</v>
      </c>
      <c r="C22" s="39">
        <v>231</v>
      </c>
      <c r="D22" s="40">
        <v>160</v>
      </c>
      <c r="E22" s="41">
        <v>234</v>
      </c>
      <c r="F22" s="40">
        <v>172</v>
      </c>
      <c r="G22" s="41">
        <v>166</v>
      </c>
      <c r="H22" s="40">
        <v>184</v>
      </c>
      <c r="I22" s="22">
        <f t="shared" si="0"/>
        <v>1147</v>
      </c>
      <c r="J22" s="23">
        <f t="shared" si="1"/>
        <v>191.16666666666666</v>
      </c>
      <c r="K22" s="24">
        <f t="shared" si="2"/>
        <v>234</v>
      </c>
      <c r="L22" s="24">
        <f t="shared" si="3"/>
        <v>74</v>
      </c>
      <c r="M22" s="22">
        <v>14</v>
      </c>
      <c r="N22" s="25">
        <f t="shared" si="4"/>
        <v>234</v>
      </c>
      <c r="O22" s="32">
        <f t="shared" si="5"/>
        <v>160</v>
      </c>
      <c r="P22" s="15"/>
    </row>
    <row r="23" spans="1:16" s="16" customFormat="1" ht="12" customHeight="1">
      <c r="A23" s="27">
        <v>6</v>
      </c>
      <c r="B23" s="43" t="s">
        <v>28</v>
      </c>
      <c r="C23" s="19">
        <v>243</v>
      </c>
      <c r="D23" s="20">
        <v>200</v>
      </c>
      <c r="E23" s="21">
        <v>162</v>
      </c>
      <c r="F23" s="20">
        <v>143</v>
      </c>
      <c r="G23" s="21">
        <v>180</v>
      </c>
      <c r="H23" s="19">
        <v>211</v>
      </c>
      <c r="I23" s="22">
        <f t="shared" si="0"/>
        <v>1139</v>
      </c>
      <c r="J23" s="23">
        <f t="shared" si="1"/>
        <v>189.83333333333334</v>
      </c>
      <c r="K23" s="24">
        <f t="shared" si="2"/>
        <v>243</v>
      </c>
      <c r="L23" s="24">
        <f t="shared" si="3"/>
        <v>100</v>
      </c>
      <c r="M23" s="22">
        <v>15</v>
      </c>
      <c r="N23" s="25">
        <f t="shared" si="4"/>
        <v>243</v>
      </c>
      <c r="O23" s="32">
        <f t="shared" si="5"/>
        <v>143</v>
      </c>
      <c r="P23" s="15"/>
    </row>
    <row r="24" spans="1:16" s="16" customFormat="1" ht="12" customHeight="1">
      <c r="A24" s="27">
        <v>37</v>
      </c>
      <c r="B24" s="38" t="s">
        <v>29</v>
      </c>
      <c r="C24" s="29">
        <v>244</v>
      </c>
      <c r="D24" s="30">
        <v>181</v>
      </c>
      <c r="E24" s="31">
        <v>201</v>
      </c>
      <c r="F24" s="30">
        <v>152</v>
      </c>
      <c r="G24" s="31">
        <v>172</v>
      </c>
      <c r="H24" s="30">
        <v>188</v>
      </c>
      <c r="I24" s="22">
        <f t="shared" si="0"/>
        <v>1138</v>
      </c>
      <c r="J24" s="23">
        <f t="shared" si="1"/>
        <v>189.66666666666666</v>
      </c>
      <c r="K24" s="24">
        <f t="shared" si="2"/>
        <v>244</v>
      </c>
      <c r="L24" s="24">
        <f t="shared" si="3"/>
        <v>92</v>
      </c>
      <c r="M24" s="22">
        <v>16</v>
      </c>
      <c r="N24" s="25">
        <f t="shared" si="4"/>
        <v>244</v>
      </c>
      <c r="O24" s="32">
        <f t="shared" si="5"/>
        <v>152</v>
      </c>
      <c r="P24" s="15"/>
    </row>
    <row r="25" spans="1:16" s="16" customFormat="1" ht="12" customHeight="1">
      <c r="A25" s="17">
        <v>5</v>
      </c>
      <c r="B25" s="43" t="s">
        <v>30</v>
      </c>
      <c r="C25" s="29">
        <v>171</v>
      </c>
      <c r="D25" s="30">
        <v>197</v>
      </c>
      <c r="E25" s="31">
        <v>187</v>
      </c>
      <c r="F25" s="30">
        <v>203</v>
      </c>
      <c r="G25" s="31">
        <v>183</v>
      </c>
      <c r="H25" s="30">
        <v>194</v>
      </c>
      <c r="I25" s="22">
        <f t="shared" si="0"/>
        <v>1135</v>
      </c>
      <c r="J25" s="23">
        <f t="shared" si="1"/>
        <v>189.16666666666666</v>
      </c>
      <c r="K25" s="24">
        <f t="shared" si="2"/>
        <v>203</v>
      </c>
      <c r="L25" s="24">
        <f t="shared" si="3"/>
        <v>32</v>
      </c>
      <c r="M25" s="22">
        <v>17</v>
      </c>
      <c r="N25" s="25">
        <f t="shared" si="4"/>
        <v>203</v>
      </c>
      <c r="O25" s="32">
        <f t="shared" si="5"/>
        <v>171</v>
      </c>
      <c r="P25" s="15"/>
    </row>
    <row r="26" spans="1:16" s="16" customFormat="1" ht="12" customHeight="1">
      <c r="A26" s="27">
        <v>17</v>
      </c>
      <c r="B26" s="38" t="s">
        <v>31</v>
      </c>
      <c r="C26" s="29">
        <v>183</v>
      </c>
      <c r="D26" s="30">
        <v>190</v>
      </c>
      <c r="E26" s="31">
        <v>169</v>
      </c>
      <c r="F26" s="30">
        <v>175</v>
      </c>
      <c r="G26" s="31">
        <v>206</v>
      </c>
      <c r="H26" s="30">
        <v>211</v>
      </c>
      <c r="I26" s="22">
        <f t="shared" si="0"/>
        <v>1134</v>
      </c>
      <c r="J26" s="23">
        <f t="shared" si="1"/>
        <v>189</v>
      </c>
      <c r="K26" s="24">
        <f t="shared" si="2"/>
        <v>211</v>
      </c>
      <c r="L26" s="24">
        <f t="shared" si="3"/>
        <v>42</v>
      </c>
      <c r="M26" s="22">
        <v>18</v>
      </c>
      <c r="N26" s="25">
        <f t="shared" si="4"/>
        <v>211</v>
      </c>
      <c r="O26" s="32">
        <f t="shared" si="5"/>
        <v>169</v>
      </c>
      <c r="P26" s="15"/>
    </row>
    <row r="27" spans="1:21" s="16" customFormat="1" ht="12" customHeight="1">
      <c r="A27" s="17">
        <v>24</v>
      </c>
      <c r="B27" s="34" t="s">
        <v>32</v>
      </c>
      <c r="C27" s="29">
        <v>172</v>
      </c>
      <c r="D27" s="30">
        <v>222</v>
      </c>
      <c r="E27" s="31">
        <v>156</v>
      </c>
      <c r="F27" s="30">
        <v>170</v>
      </c>
      <c r="G27" s="31">
        <v>197</v>
      </c>
      <c r="H27" s="30">
        <v>211</v>
      </c>
      <c r="I27" s="22">
        <f t="shared" si="0"/>
        <v>1128</v>
      </c>
      <c r="J27" s="23">
        <f t="shared" si="1"/>
        <v>188</v>
      </c>
      <c r="K27" s="24">
        <f t="shared" si="2"/>
        <v>222</v>
      </c>
      <c r="L27" s="24">
        <f t="shared" si="3"/>
        <v>66</v>
      </c>
      <c r="M27" s="22">
        <v>19</v>
      </c>
      <c r="N27" s="25">
        <f t="shared" si="4"/>
        <v>222</v>
      </c>
      <c r="O27" s="32">
        <f t="shared" si="5"/>
        <v>156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29</v>
      </c>
      <c r="B28" s="38" t="s">
        <v>33</v>
      </c>
      <c r="C28" s="29">
        <v>237</v>
      </c>
      <c r="D28" s="30">
        <v>202</v>
      </c>
      <c r="E28" s="31">
        <v>160</v>
      </c>
      <c r="F28" s="30">
        <v>148</v>
      </c>
      <c r="G28" s="31">
        <v>194</v>
      </c>
      <c r="H28" s="30">
        <v>185</v>
      </c>
      <c r="I28" s="22">
        <f t="shared" si="0"/>
        <v>1126</v>
      </c>
      <c r="J28" s="23">
        <f t="shared" si="1"/>
        <v>187.66666666666666</v>
      </c>
      <c r="K28" s="24">
        <f t="shared" si="2"/>
        <v>237</v>
      </c>
      <c r="L28" s="24">
        <f t="shared" si="3"/>
        <v>89</v>
      </c>
      <c r="M28" s="22">
        <v>20</v>
      </c>
      <c r="N28" s="25">
        <f t="shared" si="4"/>
        <v>237</v>
      </c>
      <c r="O28" s="32">
        <f t="shared" si="5"/>
        <v>148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17">
        <v>7</v>
      </c>
      <c r="B29" s="28" t="s">
        <v>34</v>
      </c>
      <c r="C29" s="29">
        <v>189</v>
      </c>
      <c r="D29" s="30">
        <v>169</v>
      </c>
      <c r="E29" s="31">
        <v>178</v>
      </c>
      <c r="F29" s="30">
        <v>148</v>
      </c>
      <c r="G29" s="31">
        <v>226</v>
      </c>
      <c r="H29" s="30">
        <v>214</v>
      </c>
      <c r="I29" s="22">
        <f t="shared" si="0"/>
        <v>1124</v>
      </c>
      <c r="J29" s="23">
        <f t="shared" si="1"/>
        <v>187.33333333333334</v>
      </c>
      <c r="K29" s="24">
        <f t="shared" si="2"/>
        <v>226</v>
      </c>
      <c r="L29" s="24">
        <f t="shared" si="3"/>
        <v>78</v>
      </c>
      <c r="M29" s="22">
        <v>21</v>
      </c>
      <c r="N29" s="25">
        <f t="shared" si="4"/>
        <v>226</v>
      </c>
      <c r="O29" s="32">
        <f t="shared" si="5"/>
        <v>148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4">
        <v>14</v>
      </c>
      <c r="B30" s="38" t="s">
        <v>35</v>
      </c>
      <c r="C30" s="29">
        <v>181</v>
      </c>
      <c r="D30" s="30">
        <v>165</v>
      </c>
      <c r="E30" s="31">
        <v>200</v>
      </c>
      <c r="F30" s="30">
        <v>209</v>
      </c>
      <c r="G30" s="31">
        <v>179</v>
      </c>
      <c r="H30" s="30">
        <v>174</v>
      </c>
      <c r="I30" s="22">
        <f t="shared" si="0"/>
        <v>1108</v>
      </c>
      <c r="J30" s="23">
        <f t="shared" si="1"/>
        <v>184.66666666666666</v>
      </c>
      <c r="K30" s="24">
        <f t="shared" si="2"/>
        <v>209</v>
      </c>
      <c r="L30" s="24">
        <f t="shared" si="3"/>
        <v>44</v>
      </c>
      <c r="M30" s="22">
        <v>22</v>
      </c>
      <c r="N30" s="25">
        <f t="shared" si="4"/>
        <v>209</v>
      </c>
      <c r="O30" s="32">
        <f>MIN(C32:H32)</f>
        <v>147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4">
        <v>36</v>
      </c>
      <c r="B31" s="38" t="s">
        <v>36</v>
      </c>
      <c r="C31" s="29">
        <v>158</v>
      </c>
      <c r="D31" s="30">
        <v>189</v>
      </c>
      <c r="E31" s="31">
        <v>233</v>
      </c>
      <c r="F31" s="30">
        <v>167</v>
      </c>
      <c r="G31" s="31">
        <v>188</v>
      </c>
      <c r="H31" s="30">
        <v>170</v>
      </c>
      <c r="I31" s="22">
        <f t="shared" si="0"/>
        <v>1105</v>
      </c>
      <c r="J31" s="23">
        <f t="shared" si="1"/>
        <v>184.16666666666666</v>
      </c>
      <c r="K31" s="24">
        <f t="shared" si="2"/>
        <v>233</v>
      </c>
      <c r="L31" s="24">
        <f t="shared" si="3"/>
        <v>75</v>
      </c>
      <c r="M31" s="22">
        <v>23</v>
      </c>
      <c r="N31" s="25">
        <f t="shared" si="4"/>
        <v>233</v>
      </c>
      <c r="O31" s="32"/>
      <c r="P31" s="15"/>
      <c r="Q31" s="15"/>
      <c r="R31" s="15"/>
      <c r="S31" s="15"/>
      <c r="T31" s="15"/>
      <c r="U31" s="15"/>
    </row>
    <row r="32" spans="1:21" s="16" customFormat="1" ht="12" customHeight="1">
      <c r="A32" s="27">
        <v>35</v>
      </c>
      <c r="B32" s="38" t="s">
        <v>37</v>
      </c>
      <c r="C32" s="29">
        <v>147</v>
      </c>
      <c r="D32" s="30">
        <v>170</v>
      </c>
      <c r="E32" s="31">
        <v>166</v>
      </c>
      <c r="F32" s="30">
        <v>224</v>
      </c>
      <c r="G32" s="31">
        <v>171</v>
      </c>
      <c r="H32" s="30">
        <v>212</v>
      </c>
      <c r="I32" s="22">
        <f t="shared" si="0"/>
        <v>1090</v>
      </c>
      <c r="J32" s="23">
        <f t="shared" si="1"/>
        <v>181.66666666666666</v>
      </c>
      <c r="K32" s="24">
        <f t="shared" si="2"/>
        <v>224</v>
      </c>
      <c r="L32" s="24">
        <f t="shared" si="3"/>
        <v>77</v>
      </c>
      <c r="M32" s="22">
        <v>24</v>
      </c>
      <c r="N32" s="25" t="e">
        <f>MAX(#REF!)</f>
        <v>#REF!</v>
      </c>
      <c r="O32" s="32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4">
        <v>8</v>
      </c>
      <c r="B33" s="18" t="s">
        <v>38</v>
      </c>
      <c r="C33" s="29">
        <v>164</v>
      </c>
      <c r="D33" s="30">
        <v>182</v>
      </c>
      <c r="E33" s="31">
        <v>141</v>
      </c>
      <c r="F33" s="30">
        <v>190</v>
      </c>
      <c r="G33" s="31">
        <v>187</v>
      </c>
      <c r="H33" s="30">
        <v>214</v>
      </c>
      <c r="I33" s="22">
        <f t="shared" si="0"/>
        <v>1078</v>
      </c>
      <c r="J33" s="23">
        <f t="shared" si="1"/>
        <v>179.66666666666666</v>
      </c>
      <c r="K33" s="24">
        <f t="shared" si="2"/>
        <v>214</v>
      </c>
      <c r="L33" s="24">
        <f t="shared" si="3"/>
        <v>73</v>
      </c>
      <c r="M33" s="22">
        <v>25</v>
      </c>
      <c r="N33" s="25"/>
      <c r="O33" s="32"/>
      <c r="P33" s="15"/>
      <c r="Q33" s="15"/>
      <c r="R33" s="15"/>
      <c r="S33" s="15"/>
      <c r="T33" s="15"/>
      <c r="U33" s="15"/>
    </row>
    <row r="34" spans="1:21" s="16" customFormat="1" ht="12" customHeight="1">
      <c r="A34" s="45">
        <v>16</v>
      </c>
      <c r="B34" s="28" t="s">
        <v>39</v>
      </c>
      <c r="C34" s="29">
        <v>179</v>
      </c>
      <c r="D34" s="30">
        <v>175</v>
      </c>
      <c r="E34" s="31">
        <v>185</v>
      </c>
      <c r="F34" s="30">
        <v>181</v>
      </c>
      <c r="G34" s="31">
        <v>170</v>
      </c>
      <c r="H34" s="30">
        <v>179</v>
      </c>
      <c r="I34" s="22">
        <f t="shared" si="0"/>
        <v>1069</v>
      </c>
      <c r="J34" s="23">
        <f t="shared" si="1"/>
        <v>178.16666666666666</v>
      </c>
      <c r="K34" s="24">
        <f t="shared" si="2"/>
        <v>185</v>
      </c>
      <c r="L34" s="24">
        <f t="shared" si="3"/>
        <v>15</v>
      </c>
      <c r="M34" s="22">
        <v>26</v>
      </c>
      <c r="N34" s="25"/>
      <c r="O34" s="32"/>
      <c r="P34" s="15"/>
      <c r="Q34" s="15"/>
      <c r="R34" s="15"/>
      <c r="S34" s="15"/>
      <c r="T34" s="15"/>
      <c r="U34" s="15"/>
    </row>
    <row r="35" spans="1:21" s="16" customFormat="1" ht="12" customHeight="1">
      <c r="A35" s="45">
        <v>10</v>
      </c>
      <c r="B35" s="18" t="s">
        <v>40</v>
      </c>
      <c r="C35" s="29">
        <v>197</v>
      </c>
      <c r="D35" s="30">
        <v>154</v>
      </c>
      <c r="E35" s="31">
        <v>194</v>
      </c>
      <c r="F35" s="30">
        <v>174</v>
      </c>
      <c r="G35" s="31">
        <v>161</v>
      </c>
      <c r="H35" s="30">
        <v>142</v>
      </c>
      <c r="I35" s="22">
        <f t="shared" si="0"/>
        <v>1022</v>
      </c>
      <c r="J35" s="23">
        <f t="shared" si="1"/>
        <v>170.33333333333334</v>
      </c>
      <c r="K35" s="24">
        <f t="shared" si="2"/>
        <v>197</v>
      </c>
      <c r="L35" s="24">
        <f t="shared" si="3"/>
        <v>55</v>
      </c>
      <c r="M35" s="22">
        <v>27</v>
      </c>
      <c r="N35" s="25"/>
      <c r="O35" s="32"/>
      <c r="P35" s="15"/>
      <c r="Q35" s="15"/>
      <c r="R35" s="15"/>
      <c r="S35" s="15"/>
      <c r="T35" s="15"/>
      <c r="U35" s="15"/>
    </row>
    <row r="36" spans="1:21" s="16" customFormat="1" ht="12" customHeight="1">
      <c r="A36" s="44">
        <v>12</v>
      </c>
      <c r="B36" s="38" t="s">
        <v>41</v>
      </c>
      <c r="C36" s="29">
        <v>188</v>
      </c>
      <c r="D36" s="30">
        <v>170</v>
      </c>
      <c r="E36" s="31">
        <v>160</v>
      </c>
      <c r="F36" s="30">
        <v>149</v>
      </c>
      <c r="G36" s="31">
        <v>164</v>
      </c>
      <c r="H36" s="30">
        <v>169</v>
      </c>
      <c r="I36" s="22">
        <f t="shared" si="0"/>
        <v>1000</v>
      </c>
      <c r="J36" s="23">
        <f t="shared" si="1"/>
        <v>166.66666666666666</v>
      </c>
      <c r="K36" s="24">
        <f t="shared" si="2"/>
        <v>188</v>
      </c>
      <c r="L36" s="24">
        <f t="shared" si="3"/>
        <v>39</v>
      </c>
      <c r="M36" s="22">
        <v>28</v>
      </c>
      <c r="N36" s="25"/>
      <c r="O36" s="32"/>
      <c r="P36" s="15"/>
      <c r="Q36" s="15"/>
      <c r="R36" s="15"/>
      <c r="S36" s="15"/>
      <c r="T36" s="15"/>
      <c r="U36" s="15"/>
    </row>
    <row r="37" spans="1:21" s="16" customFormat="1" ht="12" customHeight="1">
      <c r="A37" s="44">
        <v>32</v>
      </c>
      <c r="B37" s="38" t="s">
        <v>42</v>
      </c>
      <c r="C37" s="29">
        <v>163</v>
      </c>
      <c r="D37" s="30">
        <v>175</v>
      </c>
      <c r="E37" s="31">
        <v>155</v>
      </c>
      <c r="F37" s="30">
        <v>119</v>
      </c>
      <c r="G37" s="31">
        <v>147</v>
      </c>
      <c r="H37" s="30">
        <v>167</v>
      </c>
      <c r="I37" s="22">
        <f t="shared" si="0"/>
        <v>926</v>
      </c>
      <c r="J37" s="23">
        <f t="shared" si="1"/>
        <v>154.33333333333334</v>
      </c>
      <c r="K37" s="24">
        <f t="shared" si="2"/>
        <v>175</v>
      </c>
      <c r="L37" s="24">
        <f t="shared" si="3"/>
        <v>56</v>
      </c>
      <c r="M37" s="22">
        <v>29</v>
      </c>
      <c r="N37" s="25"/>
      <c r="O37" s="32"/>
      <c r="P37" s="15"/>
      <c r="Q37" s="15"/>
      <c r="R37" s="15"/>
      <c r="S37" s="15"/>
      <c r="T37" s="15"/>
      <c r="U37" s="15"/>
    </row>
    <row r="38" spans="1:21" s="16" customFormat="1" ht="12" customHeight="1">
      <c r="A38" s="45">
        <v>28</v>
      </c>
      <c r="B38" s="46" t="s">
        <v>43</v>
      </c>
      <c r="C38" s="29">
        <v>168</v>
      </c>
      <c r="D38" s="30">
        <v>142</v>
      </c>
      <c r="E38" s="31">
        <v>138</v>
      </c>
      <c r="F38" s="30">
        <v>158</v>
      </c>
      <c r="G38" s="31">
        <v>114</v>
      </c>
      <c r="H38" s="30">
        <v>145</v>
      </c>
      <c r="I38" s="22">
        <f t="shared" si="0"/>
        <v>865</v>
      </c>
      <c r="J38" s="23">
        <f t="shared" si="1"/>
        <v>144.16666666666666</v>
      </c>
      <c r="K38" s="24">
        <f t="shared" si="2"/>
        <v>168</v>
      </c>
      <c r="L38" s="24">
        <f t="shared" si="3"/>
        <v>54</v>
      </c>
      <c r="M38" s="22">
        <v>30</v>
      </c>
      <c r="N38" s="25"/>
      <c r="O38" s="32"/>
      <c r="P38" s="15"/>
      <c r="Q38" s="15"/>
      <c r="R38" s="15"/>
      <c r="S38" s="15"/>
      <c r="T38" s="15"/>
      <c r="U38" s="15"/>
    </row>
    <row r="39" spans="1:21" s="16" customFormat="1" ht="12" customHeight="1" hidden="1">
      <c r="A39" s="44"/>
      <c r="B39" s="38"/>
      <c r="C39" s="29"/>
      <c r="D39" s="30"/>
      <c r="E39" s="31"/>
      <c r="F39" s="30"/>
      <c r="G39" s="31"/>
      <c r="H39" s="30"/>
      <c r="I39" s="22">
        <f t="shared" si="0"/>
      </c>
      <c r="J39" s="23">
        <f t="shared" si="1"/>
      </c>
      <c r="K39" s="24">
        <f t="shared" si="2"/>
      </c>
      <c r="L39" s="24">
        <f t="shared" si="3"/>
      </c>
      <c r="M39" s="22">
        <v>31</v>
      </c>
      <c r="N39" s="25"/>
      <c r="O39" s="32"/>
      <c r="P39" s="15"/>
      <c r="Q39" s="15"/>
      <c r="R39" s="15"/>
      <c r="S39" s="15"/>
      <c r="T39" s="15"/>
      <c r="U39" s="15"/>
    </row>
    <row r="40" spans="1:21" s="16" customFormat="1" ht="12" customHeight="1" hidden="1">
      <c r="A40" s="45"/>
      <c r="B40" s="38"/>
      <c r="C40" s="29"/>
      <c r="D40" s="30"/>
      <c r="E40" s="31"/>
      <c r="F40" s="30"/>
      <c r="G40" s="31"/>
      <c r="H40" s="30"/>
      <c r="I40" s="22">
        <f t="shared" si="0"/>
      </c>
      <c r="J40" s="23">
        <f t="shared" si="1"/>
      </c>
      <c r="K40" s="24">
        <f t="shared" si="2"/>
      </c>
      <c r="L40" s="24">
        <f t="shared" si="3"/>
      </c>
      <c r="M40" s="22">
        <v>32</v>
      </c>
      <c r="N40" s="25"/>
      <c r="O40" s="32"/>
      <c r="P40" s="15"/>
      <c r="Q40" s="15"/>
      <c r="R40" s="15"/>
      <c r="S40" s="15"/>
      <c r="T40" s="15"/>
      <c r="U40" s="15"/>
    </row>
    <row r="41" spans="1:21" s="16" customFormat="1" ht="12" customHeight="1" hidden="1">
      <c r="A41" s="44"/>
      <c r="B41" s="38"/>
      <c r="C41" s="29"/>
      <c r="D41" s="30"/>
      <c r="E41" s="31"/>
      <c r="F41" s="30"/>
      <c r="G41" s="31"/>
      <c r="H41" s="30"/>
      <c r="I41" s="22">
        <f t="shared" si="0"/>
      </c>
      <c r="J41" s="23">
        <f t="shared" si="1"/>
      </c>
      <c r="K41" s="24">
        <f t="shared" si="2"/>
      </c>
      <c r="L41" s="24">
        <f t="shared" si="3"/>
      </c>
      <c r="M41" s="22">
        <v>33</v>
      </c>
      <c r="N41" s="25"/>
      <c r="O41" s="32"/>
      <c r="P41" s="15"/>
      <c r="Q41" s="15"/>
      <c r="R41" s="15"/>
      <c r="S41" s="15"/>
      <c r="T41" s="15"/>
      <c r="U41" s="15"/>
    </row>
    <row r="42" spans="1:21" s="16" customFormat="1" ht="12" customHeight="1" hidden="1">
      <c r="A42" s="45"/>
      <c r="B42" s="47"/>
      <c r="C42" s="29"/>
      <c r="D42" s="30"/>
      <c r="E42" s="31"/>
      <c r="F42" s="30"/>
      <c r="G42" s="31"/>
      <c r="H42" s="30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>
        <v>34</v>
      </c>
      <c r="N42" s="25"/>
      <c r="O42" s="32"/>
      <c r="P42" s="15"/>
      <c r="Q42" s="15"/>
      <c r="R42" s="15"/>
      <c r="S42" s="15"/>
      <c r="T42" s="15"/>
      <c r="U42" s="15"/>
    </row>
    <row r="43" spans="1:21" s="16" customFormat="1" ht="12" customHeight="1" hidden="1">
      <c r="A43" s="44"/>
      <c r="B43" s="48"/>
      <c r="C43" s="29"/>
      <c r="D43" s="30"/>
      <c r="E43" s="31"/>
      <c r="F43" s="30"/>
      <c r="G43" s="31"/>
      <c r="H43" s="30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>
        <v>35</v>
      </c>
      <c r="N43" s="25"/>
      <c r="O43" s="32"/>
      <c r="P43" s="15"/>
      <c r="Q43" s="15"/>
      <c r="R43" s="15"/>
      <c r="S43" s="15"/>
      <c r="T43" s="15"/>
      <c r="U43" s="15"/>
    </row>
    <row r="44" spans="1:21" s="16" customFormat="1" ht="12" customHeight="1" hidden="1">
      <c r="A44" s="45"/>
      <c r="B44" s="48"/>
      <c r="C44" s="29"/>
      <c r="D44" s="30"/>
      <c r="E44" s="31"/>
      <c r="F44" s="30"/>
      <c r="G44" s="31"/>
      <c r="H44" s="30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>
        <v>36</v>
      </c>
      <c r="N44" s="25"/>
      <c r="O44" s="32"/>
      <c r="P44" s="15"/>
      <c r="Q44" s="15"/>
      <c r="R44" s="15"/>
      <c r="S44" s="15"/>
      <c r="T44" s="15"/>
      <c r="U44" s="15"/>
    </row>
    <row r="45" spans="1:21" s="16" customFormat="1" ht="12" customHeight="1" hidden="1">
      <c r="A45" s="44"/>
      <c r="B45" s="48"/>
      <c r="C45" s="29"/>
      <c r="D45" s="30"/>
      <c r="E45" s="31"/>
      <c r="F45" s="30"/>
      <c r="G45" s="31"/>
      <c r="H45" s="30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>
        <v>37</v>
      </c>
      <c r="N45" s="25"/>
      <c r="O45" s="32"/>
      <c r="P45" s="15"/>
      <c r="Q45" s="15"/>
      <c r="R45" s="15"/>
      <c r="S45" s="15"/>
      <c r="T45" s="15"/>
      <c r="U45" s="15"/>
    </row>
    <row r="46" spans="1:21" s="16" customFormat="1" ht="12" customHeight="1" hidden="1">
      <c r="A46" s="45"/>
      <c r="B46" s="49"/>
      <c r="C46" s="29"/>
      <c r="D46" s="30"/>
      <c r="E46" s="31"/>
      <c r="F46" s="30"/>
      <c r="G46" s="31"/>
      <c r="H46" s="30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>
        <v>38</v>
      </c>
      <c r="N46" s="25"/>
      <c r="O46" s="32"/>
      <c r="P46" s="15"/>
      <c r="Q46" s="15"/>
      <c r="R46" s="15"/>
      <c r="S46" s="15"/>
      <c r="T46" s="15"/>
      <c r="U46" s="15"/>
    </row>
    <row r="47" spans="1:21" s="16" customFormat="1" ht="12" customHeight="1">
      <c r="A47" s="130" t="s">
        <v>44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25"/>
      <c r="O47" s="32"/>
      <c r="P47" s="15"/>
      <c r="Q47" s="15"/>
      <c r="R47" s="15"/>
      <c r="S47" s="15"/>
      <c r="T47" s="15"/>
      <c r="U47" s="15"/>
    </row>
    <row r="48" spans="1:21" s="16" customFormat="1" ht="12.75" customHeight="1">
      <c r="A48" s="50"/>
      <c r="B48" s="51" t="s">
        <v>6</v>
      </c>
      <c r="C48" s="52">
        <v>1</v>
      </c>
      <c r="D48" s="52">
        <v>2</v>
      </c>
      <c r="E48" s="52">
        <v>3</v>
      </c>
      <c r="F48" s="52">
        <v>4</v>
      </c>
      <c r="G48" s="52">
        <v>5</v>
      </c>
      <c r="H48" s="52">
        <v>6</v>
      </c>
      <c r="I48" s="53" t="s">
        <v>7</v>
      </c>
      <c r="J48" s="53" t="s">
        <v>8</v>
      </c>
      <c r="K48" s="53" t="s">
        <v>9</v>
      </c>
      <c r="L48" s="53" t="s">
        <v>10</v>
      </c>
      <c r="M48" s="53" t="s">
        <v>11</v>
      </c>
      <c r="N48" s="25">
        <f>MAX(C32:H32)</f>
        <v>224</v>
      </c>
      <c r="O48" s="32">
        <f>MIN(C30:H30)</f>
        <v>165</v>
      </c>
      <c r="P48" s="15"/>
      <c r="Q48" s="15"/>
      <c r="R48" s="15"/>
      <c r="S48" s="15"/>
      <c r="T48" s="15"/>
      <c r="U48" s="15"/>
    </row>
    <row r="49" spans="1:21" s="16" customFormat="1" ht="12.75" customHeight="1">
      <c r="A49" s="17">
        <v>11</v>
      </c>
      <c r="B49" s="38" t="s">
        <v>45</v>
      </c>
      <c r="C49" s="29">
        <v>277</v>
      </c>
      <c r="D49" s="30">
        <v>220</v>
      </c>
      <c r="E49" s="31">
        <v>218</v>
      </c>
      <c r="F49" s="30">
        <v>150</v>
      </c>
      <c r="G49" s="31">
        <v>226</v>
      </c>
      <c r="H49" s="30">
        <v>161</v>
      </c>
      <c r="I49" s="54">
        <f aca="true" t="shared" si="6" ref="I49:I58">IF(C49&lt;&gt;"",SUM(C49:H49),"")</f>
        <v>1252</v>
      </c>
      <c r="J49" s="55">
        <f aca="true" t="shared" si="7" ref="J49:J58">IF(C49&lt;&gt;"",AVERAGE(C49:H49),"")</f>
        <v>208.66666666666666</v>
      </c>
      <c r="K49" s="56">
        <f aca="true" t="shared" si="8" ref="K49:K58">IF(C49&lt;&gt;"",MAX(C49:H49),"")</f>
        <v>277</v>
      </c>
      <c r="L49" s="56">
        <f aca="true" t="shared" si="9" ref="L49:L58">IF(D49&lt;&gt;"",MAX(C49:H49)-MIN(C49:H49),"")</f>
        <v>127</v>
      </c>
      <c r="M49" s="54">
        <v>1</v>
      </c>
      <c r="N49" s="25"/>
      <c r="O49" s="32"/>
      <c r="P49" s="15"/>
      <c r="Q49" s="15"/>
      <c r="R49" s="15"/>
      <c r="S49" s="15"/>
      <c r="T49" s="15"/>
      <c r="U49" s="15"/>
    </row>
    <row r="50" spans="1:21" s="16" customFormat="1" ht="12.75" customHeight="1">
      <c r="A50" s="27">
        <v>1</v>
      </c>
      <c r="B50" s="28" t="s">
        <v>46</v>
      </c>
      <c r="C50" s="19">
        <v>206</v>
      </c>
      <c r="D50" s="37">
        <v>196</v>
      </c>
      <c r="E50" s="31">
        <v>205</v>
      </c>
      <c r="F50" s="30">
        <v>197</v>
      </c>
      <c r="G50" s="31">
        <v>184</v>
      </c>
      <c r="H50" s="30">
        <v>211</v>
      </c>
      <c r="I50" s="54">
        <f t="shared" si="6"/>
        <v>1199</v>
      </c>
      <c r="J50" s="55">
        <f t="shared" si="7"/>
        <v>199.83333333333334</v>
      </c>
      <c r="K50" s="56">
        <f t="shared" si="8"/>
        <v>211</v>
      </c>
      <c r="L50" s="56">
        <f t="shared" si="9"/>
        <v>27</v>
      </c>
      <c r="M50" s="22">
        <v>2</v>
      </c>
      <c r="N50" s="25" t="e">
        <f>MAX(#REF!)</f>
        <v>#REF!</v>
      </c>
      <c r="O50" s="32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.75" customHeight="1">
      <c r="A51" s="27">
        <v>2</v>
      </c>
      <c r="B51" s="38" t="s">
        <v>47</v>
      </c>
      <c r="C51" s="21">
        <v>250</v>
      </c>
      <c r="D51" s="19">
        <v>170</v>
      </c>
      <c r="E51" s="19">
        <v>164</v>
      </c>
      <c r="F51" s="20">
        <v>179</v>
      </c>
      <c r="G51" s="21">
        <v>174</v>
      </c>
      <c r="H51" s="20">
        <v>241</v>
      </c>
      <c r="I51" s="54">
        <f t="shared" si="6"/>
        <v>1178</v>
      </c>
      <c r="J51" s="55">
        <f t="shared" si="7"/>
        <v>196.33333333333334</v>
      </c>
      <c r="K51" s="56">
        <f t="shared" si="8"/>
        <v>250</v>
      </c>
      <c r="L51" s="56">
        <f t="shared" si="9"/>
        <v>86</v>
      </c>
      <c r="M51" s="22">
        <v>3</v>
      </c>
      <c r="N51" s="25" t="e">
        <f>MAX(#REF!)</f>
        <v>#REF!</v>
      </c>
      <c r="O51" s="32" t="e">
        <f>MIN(#REF!)</f>
        <v>#REF!</v>
      </c>
      <c r="P51" s="15"/>
      <c r="Q51" s="15"/>
      <c r="R51" s="57"/>
      <c r="S51" s="15"/>
      <c r="T51" s="15"/>
      <c r="U51" s="15"/>
    </row>
    <row r="52" spans="1:21" s="16" customFormat="1" ht="12.75" customHeight="1">
      <c r="A52" s="58">
        <v>25</v>
      </c>
      <c r="B52" s="18" t="s">
        <v>48</v>
      </c>
      <c r="C52" s="29">
        <v>188</v>
      </c>
      <c r="D52" s="30">
        <v>204</v>
      </c>
      <c r="E52" s="41">
        <v>157</v>
      </c>
      <c r="F52" s="40">
        <v>179</v>
      </c>
      <c r="G52" s="41">
        <v>202</v>
      </c>
      <c r="H52" s="40">
        <v>167</v>
      </c>
      <c r="I52" s="54">
        <f t="shared" si="6"/>
        <v>1097</v>
      </c>
      <c r="J52" s="55">
        <f t="shared" si="7"/>
        <v>182.83333333333334</v>
      </c>
      <c r="K52" s="56">
        <f t="shared" si="8"/>
        <v>204</v>
      </c>
      <c r="L52" s="56">
        <f t="shared" si="9"/>
        <v>47</v>
      </c>
      <c r="M52" s="22">
        <v>4</v>
      </c>
      <c r="N52" s="25" t="e">
        <f>MAX(#REF!)</f>
        <v>#REF!</v>
      </c>
      <c r="O52" s="32" t="e">
        <f>MIN(#REF!)</f>
        <v>#REF!</v>
      </c>
      <c r="P52" s="15"/>
      <c r="Q52" s="15"/>
      <c r="R52" s="15"/>
      <c r="S52" s="15"/>
      <c r="T52" s="15"/>
      <c r="U52" s="15"/>
    </row>
    <row r="53" spans="1:21" s="16" customFormat="1" ht="12" customHeight="1">
      <c r="A53" s="59">
        <v>22</v>
      </c>
      <c r="B53" s="43" t="s">
        <v>49</v>
      </c>
      <c r="C53" s="19">
        <v>204</v>
      </c>
      <c r="D53" s="20">
        <v>184</v>
      </c>
      <c r="E53" s="21">
        <v>166</v>
      </c>
      <c r="F53" s="20">
        <v>199</v>
      </c>
      <c r="G53" s="21">
        <v>153</v>
      </c>
      <c r="H53" s="20">
        <v>154</v>
      </c>
      <c r="I53" s="54">
        <f t="shared" si="6"/>
        <v>1060</v>
      </c>
      <c r="J53" s="55">
        <f t="shared" si="7"/>
        <v>176.66666666666666</v>
      </c>
      <c r="K53" s="56">
        <f t="shared" si="8"/>
        <v>204</v>
      </c>
      <c r="L53" s="56">
        <f t="shared" si="9"/>
        <v>51</v>
      </c>
      <c r="M53" s="22">
        <v>5</v>
      </c>
      <c r="N53" s="25">
        <f aca="true" t="shared" si="10" ref="N53:N61">MAX(C47:H47)</f>
        <v>0</v>
      </c>
      <c r="O53" s="60"/>
      <c r="P53" s="15"/>
      <c r="Q53" s="15"/>
      <c r="R53" s="15"/>
      <c r="S53" s="15"/>
      <c r="T53" s="15"/>
      <c r="U53" s="15"/>
    </row>
    <row r="54" spans="1:21" s="64" customFormat="1" ht="12" customHeight="1">
      <c r="A54" s="58">
        <v>23</v>
      </c>
      <c r="B54" s="28" t="s">
        <v>50</v>
      </c>
      <c r="C54" s="29">
        <v>168</v>
      </c>
      <c r="D54" s="30">
        <v>163</v>
      </c>
      <c r="E54" s="31">
        <v>160</v>
      </c>
      <c r="F54" s="30">
        <v>192</v>
      </c>
      <c r="G54" s="31">
        <v>183</v>
      </c>
      <c r="H54" s="30">
        <v>148</v>
      </c>
      <c r="I54" s="54">
        <f t="shared" si="6"/>
        <v>1014</v>
      </c>
      <c r="J54" s="55">
        <f t="shared" si="7"/>
        <v>169</v>
      </c>
      <c r="K54" s="56">
        <f t="shared" si="8"/>
        <v>192</v>
      </c>
      <c r="L54" s="56">
        <f t="shared" si="9"/>
        <v>44</v>
      </c>
      <c r="M54" s="61">
        <v>6</v>
      </c>
      <c r="N54" s="25">
        <f t="shared" si="10"/>
        <v>6</v>
      </c>
      <c r="O54" s="62" t="s">
        <v>13</v>
      </c>
      <c r="P54" s="63"/>
      <c r="Q54" s="63"/>
      <c r="R54" s="63"/>
      <c r="S54" s="63"/>
      <c r="T54" s="63"/>
      <c r="U54" s="63"/>
    </row>
    <row r="55" spans="1:21" s="16" customFormat="1" ht="12" customHeight="1">
      <c r="A55" s="65">
        <v>27</v>
      </c>
      <c r="B55" s="43" t="s">
        <v>51</v>
      </c>
      <c r="C55" s="31">
        <v>172</v>
      </c>
      <c r="D55" s="30">
        <v>174</v>
      </c>
      <c r="E55" s="31">
        <v>162</v>
      </c>
      <c r="F55" s="30">
        <v>141</v>
      </c>
      <c r="G55" s="31">
        <v>170</v>
      </c>
      <c r="H55" s="30">
        <v>176</v>
      </c>
      <c r="I55" s="54">
        <f t="shared" si="6"/>
        <v>995</v>
      </c>
      <c r="J55" s="55">
        <f t="shared" si="7"/>
        <v>165.83333333333334</v>
      </c>
      <c r="K55" s="56">
        <f t="shared" si="8"/>
        <v>176</v>
      </c>
      <c r="L55" s="56">
        <f t="shared" si="9"/>
        <v>35</v>
      </c>
      <c r="M55" s="22">
        <v>7</v>
      </c>
      <c r="N55" s="25">
        <f t="shared" si="10"/>
        <v>277</v>
      </c>
      <c r="O55" s="66">
        <f aca="true" t="shared" si="11" ref="O55:O61">MIN(C49:H49)</f>
        <v>150</v>
      </c>
      <c r="P55" s="15"/>
      <c r="Q55" s="15"/>
      <c r="R55" s="15"/>
      <c r="S55" s="15"/>
      <c r="T55" s="15"/>
      <c r="U55" s="15"/>
    </row>
    <row r="56" spans="1:21" s="70" customFormat="1" ht="12" customHeight="1">
      <c r="A56" s="67"/>
      <c r="B56" s="68"/>
      <c r="C56" s="31"/>
      <c r="D56" s="30"/>
      <c r="E56" s="31"/>
      <c r="F56" s="30"/>
      <c r="G56" s="31"/>
      <c r="H56" s="30"/>
      <c r="I56" s="54">
        <f t="shared" si="6"/>
      </c>
      <c r="J56" s="55">
        <f t="shared" si="7"/>
      </c>
      <c r="K56" s="56">
        <f t="shared" si="8"/>
      </c>
      <c r="L56" s="56">
        <f t="shared" si="9"/>
      </c>
      <c r="M56" s="54">
        <v>8</v>
      </c>
      <c r="N56" s="25">
        <f t="shared" si="10"/>
        <v>211</v>
      </c>
      <c r="O56" s="66">
        <f t="shared" si="11"/>
        <v>184</v>
      </c>
      <c r="P56" s="69"/>
      <c r="Q56" s="69"/>
      <c r="R56" s="69"/>
      <c r="S56" s="69"/>
      <c r="T56" s="69"/>
      <c r="U56" s="69"/>
    </row>
    <row r="57" spans="1:21" s="70" customFormat="1" ht="12" customHeight="1">
      <c r="A57" s="67"/>
      <c r="B57" s="71"/>
      <c r="C57" s="31"/>
      <c r="D57" s="30"/>
      <c r="E57" s="31"/>
      <c r="F57" s="30"/>
      <c r="G57" s="31"/>
      <c r="H57" s="30"/>
      <c r="I57" s="54">
        <f t="shared" si="6"/>
      </c>
      <c r="J57" s="55">
        <f t="shared" si="7"/>
      </c>
      <c r="K57" s="56">
        <f t="shared" si="8"/>
      </c>
      <c r="L57" s="56">
        <f t="shared" si="9"/>
      </c>
      <c r="M57" s="22">
        <v>9</v>
      </c>
      <c r="N57" s="25">
        <f t="shared" si="10"/>
        <v>250</v>
      </c>
      <c r="O57" s="66">
        <f t="shared" si="11"/>
        <v>164</v>
      </c>
      <c r="P57" s="69"/>
      <c r="Q57" s="69"/>
      <c r="R57" s="69"/>
      <c r="S57" s="69"/>
      <c r="T57" s="69"/>
      <c r="U57" s="69"/>
    </row>
    <row r="58" spans="1:16" s="70" customFormat="1" ht="12" customHeight="1">
      <c r="A58" s="67"/>
      <c r="B58" s="68"/>
      <c r="C58" s="31"/>
      <c r="D58" s="30"/>
      <c r="E58" s="31"/>
      <c r="F58" s="30"/>
      <c r="G58" s="31"/>
      <c r="H58" s="30"/>
      <c r="I58" s="54">
        <f t="shared" si="6"/>
      </c>
      <c r="J58" s="55">
        <f t="shared" si="7"/>
      </c>
      <c r="K58" s="56">
        <f t="shared" si="8"/>
      </c>
      <c r="L58" s="56">
        <f t="shared" si="9"/>
      </c>
      <c r="M58" s="22">
        <v>10</v>
      </c>
      <c r="N58" s="25">
        <f t="shared" si="10"/>
        <v>204</v>
      </c>
      <c r="O58" s="66">
        <f t="shared" si="11"/>
        <v>157</v>
      </c>
      <c r="P58" s="69"/>
    </row>
    <row r="59" spans="1:16" s="70" customFormat="1" ht="12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25">
        <f t="shared" si="10"/>
        <v>204</v>
      </c>
      <c r="O59" s="66">
        <f t="shared" si="11"/>
        <v>153</v>
      </c>
      <c r="P59" s="73"/>
    </row>
    <row r="60" spans="1:16" s="70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5">
        <f t="shared" si="10"/>
        <v>192</v>
      </c>
      <c r="O60" s="66">
        <f t="shared" si="11"/>
        <v>148</v>
      </c>
      <c r="P60" s="69"/>
    </row>
    <row r="61" spans="1:16" s="70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5">
        <f t="shared" si="10"/>
        <v>176</v>
      </c>
      <c r="O61" s="66">
        <f t="shared" si="11"/>
        <v>141</v>
      </c>
      <c r="P61" s="69"/>
    </row>
    <row r="62" spans="1:16" s="70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5"/>
      <c r="O62" s="66"/>
      <c r="P62" s="69"/>
    </row>
    <row r="63" spans="1:16" s="70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5"/>
      <c r="O63" s="66"/>
      <c r="P63" s="69"/>
    </row>
    <row r="64" spans="1:16" s="70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5"/>
      <c r="O64" s="66"/>
      <c r="P64" s="69"/>
    </row>
    <row r="65" spans="1:16" s="70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5"/>
      <c r="O65" s="66"/>
      <c r="P65" s="69"/>
    </row>
    <row r="66" spans="1:16" s="70" customFormat="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25" t="e">
        <f>MAX(#REF!)</f>
        <v>#REF!</v>
      </c>
      <c r="O66" s="66" t="e">
        <f>MIN(#REF!)</f>
        <v>#REF!</v>
      </c>
      <c r="P66" s="69"/>
    </row>
    <row r="67" spans="1:15" s="16" customFormat="1" ht="12.75" customHeight="1" hidden="1">
      <c r="A67"/>
      <c r="B67"/>
      <c r="C67" s="74"/>
      <c r="D67"/>
      <c r="E67"/>
      <c r="F67"/>
      <c r="G67"/>
      <c r="H67"/>
      <c r="I67"/>
      <c r="J67"/>
      <c r="K67"/>
      <c r="L67"/>
      <c r="M67"/>
      <c r="N67" s="25" t="e">
        <f>MAX(#REF!)</f>
        <v>#REF!</v>
      </c>
      <c r="O67" s="75"/>
    </row>
    <row r="68" spans="1:14" s="16" customFormat="1" ht="12.75">
      <c r="A68"/>
      <c r="B68"/>
      <c r="C68" s="74"/>
      <c r="D68"/>
      <c r="E68"/>
      <c r="F68"/>
      <c r="G68"/>
      <c r="H68"/>
      <c r="I68"/>
      <c r="J68"/>
      <c r="K68"/>
      <c r="L68"/>
      <c r="M68"/>
      <c r="N68" s="72"/>
    </row>
    <row r="69" ht="12.75">
      <c r="C69" s="74"/>
    </row>
    <row r="70" ht="12.75">
      <c r="C70" s="74"/>
    </row>
    <row r="71" ht="12.75">
      <c r="C71" s="74"/>
    </row>
    <row r="72" ht="12.75">
      <c r="C72" s="74"/>
    </row>
    <row r="73" ht="12.75">
      <c r="C73" s="74"/>
    </row>
  </sheetData>
  <sheetProtection selectLockedCells="1" selectUnlockedCells="1"/>
  <mergeCells count="1">
    <mergeCell ref="A47:M47"/>
  </mergeCells>
  <conditionalFormatting sqref="B38 B42:B46 B56:B58">
    <cfRule type="expression" priority="1" dxfId="0" stopIfTrue="1">
      <formula>(C38&gt;0)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1482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85" zoomScaleNormal="85" zoomScalePageLayoutView="0" workbookViewId="0" topLeftCell="A1">
      <selection activeCell="Q6" sqref="Q6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10.140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2" t="s">
        <v>0</v>
      </c>
      <c r="S1" s="77"/>
    </row>
    <row r="2" spans="2:22" ht="22.5" customHeight="1">
      <c r="B2" s="78"/>
      <c r="C2" s="79"/>
      <c r="D2" s="78"/>
      <c r="E2" s="78"/>
      <c r="F2" s="78" t="s">
        <v>52</v>
      </c>
      <c r="G2" s="78"/>
      <c r="H2" s="80"/>
      <c r="I2" s="80"/>
      <c r="J2" s="80"/>
      <c r="K2" s="80"/>
      <c r="L2" s="80"/>
      <c r="M2" s="80"/>
      <c r="N2" s="80"/>
      <c r="O2" s="80"/>
      <c r="P2" s="2" t="s">
        <v>1</v>
      </c>
      <c r="V2" s="77"/>
    </row>
    <row r="3" spans="2:22" ht="22.5" customHeight="1">
      <c r="B3" s="78"/>
      <c r="C3" s="79"/>
      <c r="D3" s="78"/>
      <c r="E3" s="78"/>
      <c r="F3" s="78"/>
      <c r="G3" s="78"/>
      <c r="H3" s="80"/>
      <c r="I3" s="80"/>
      <c r="J3" s="80"/>
      <c r="K3" s="80"/>
      <c r="L3" s="80"/>
      <c r="M3" s="80"/>
      <c r="N3" s="80"/>
      <c r="O3" s="80"/>
      <c r="P3" s="2" t="s">
        <v>2</v>
      </c>
      <c r="V3" s="77"/>
    </row>
    <row r="4" spans="2:16" ht="28.5" customHeight="1">
      <c r="B4" s="78"/>
      <c r="C4" s="78"/>
      <c r="D4" s="78"/>
      <c r="E4" s="78"/>
      <c r="F4" s="78"/>
      <c r="G4" s="81" t="s">
        <v>5</v>
      </c>
      <c r="H4" s="81"/>
      <c r="I4" s="80"/>
      <c r="P4" s="2"/>
    </row>
    <row r="5" spans="1:18" ht="14.25" customHeight="1">
      <c r="A5" s="131" t="s">
        <v>53</v>
      </c>
      <c r="B5" s="131"/>
      <c r="C5" s="82" t="s">
        <v>54</v>
      </c>
      <c r="D5" s="82" t="s">
        <v>55</v>
      </c>
      <c r="E5" s="82" t="s">
        <v>56</v>
      </c>
      <c r="F5" s="82">
        <v>1</v>
      </c>
      <c r="G5" s="83" t="s">
        <v>57</v>
      </c>
      <c r="H5" s="82">
        <v>2</v>
      </c>
      <c r="I5" s="83" t="s">
        <v>57</v>
      </c>
      <c r="J5" s="82">
        <v>3</v>
      </c>
      <c r="K5" s="83" t="s">
        <v>57</v>
      </c>
      <c r="L5" s="82">
        <v>4</v>
      </c>
      <c r="M5" s="83" t="s">
        <v>57</v>
      </c>
      <c r="N5" s="82">
        <v>5</v>
      </c>
      <c r="O5" s="83" t="s">
        <v>57</v>
      </c>
      <c r="P5" s="82" t="s">
        <v>57</v>
      </c>
      <c r="Q5" s="82" t="s">
        <v>58</v>
      </c>
      <c r="R5" s="82"/>
    </row>
    <row r="6" spans="1:18" ht="17.25" customHeight="1">
      <c r="A6" s="84">
        <v>3</v>
      </c>
      <c r="B6" s="85" t="str">
        <f>квалификация!B51</f>
        <v>Лихолай А.</v>
      </c>
      <c r="C6" s="86">
        <f>квалификация!I51</f>
        <v>1178</v>
      </c>
      <c r="D6" s="87">
        <f aca="true" t="shared" si="0" ref="D6:D11">SUM(C6,F6:O6)</f>
        <v>2281</v>
      </c>
      <c r="E6" s="88">
        <f aca="true" t="shared" si="1" ref="E6:E11">SUM(C6,F6,H6,J6,L6,N6)/(11-COUNTBLANK(F6:P6)/2)</f>
        <v>196.45454545454547</v>
      </c>
      <c r="F6" s="89">
        <v>225</v>
      </c>
      <c r="G6" s="89">
        <v>30</v>
      </c>
      <c r="H6" s="89">
        <v>187</v>
      </c>
      <c r="I6" s="89">
        <v>30</v>
      </c>
      <c r="J6" s="89">
        <v>195</v>
      </c>
      <c r="K6" s="89">
        <v>30</v>
      </c>
      <c r="L6" s="89">
        <v>185</v>
      </c>
      <c r="M6" s="89">
        <v>0</v>
      </c>
      <c r="N6" s="89">
        <v>191</v>
      </c>
      <c r="O6" s="89">
        <v>30</v>
      </c>
      <c r="P6" s="87">
        <f aca="true" t="shared" si="2" ref="P6:P11">SUM(G6,I6,K6,M6,O6)</f>
        <v>120</v>
      </c>
      <c r="Q6" s="88">
        <f aca="true" t="shared" si="3" ref="Q6:Q11">AVERAGE(F6,H6,J6,L6,N6)</f>
        <v>196.6</v>
      </c>
      <c r="R6" s="86">
        <v>1</v>
      </c>
    </row>
    <row r="7" spans="1:18" ht="14.25" customHeight="1">
      <c r="A7" s="84">
        <v>1</v>
      </c>
      <c r="B7" s="85" t="str">
        <f>квалификация!B49</f>
        <v>Корецкая Я.</v>
      </c>
      <c r="C7" s="86">
        <f>квалификация!I49</f>
        <v>1252</v>
      </c>
      <c r="D7" s="87">
        <f t="shared" si="0"/>
        <v>2231</v>
      </c>
      <c r="E7" s="88">
        <f t="shared" si="1"/>
        <v>194.63636363636363</v>
      </c>
      <c r="F7" s="89">
        <v>147</v>
      </c>
      <c r="G7" s="90">
        <v>0</v>
      </c>
      <c r="H7" s="89">
        <v>191</v>
      </c>
      <c r="I7" s="89">
        <v>30</v>
      </c>
      <c r="J7" s="89">
        <v>159</v>
      </c>
      <c r="K7" s="89">
        <v>0</v>
      </c>
      <c r="L7" s="89">
        <v>192</v>
      </c>
      <c r="M7" s="91">
        <v>30</v>
      </c>
      <c r="N7" s="91">
        <v>200</v>
      </c>
      <c r="O7" s="91">
        <v>30</v>
      </c>
      <c r="P7" s="87">
        <f t="shared" si="2"/>
        <v>90</v>
      </c>
      <c r="Q7" s="88">
        <f t="shared" si="3"/>
        <v>177.8</v>
      </c>
      <c r="R7" s="86">
        <v>2</v>
      </c>
    </row>
    <row r="8" spans="1:18" ht="15.75">
      <c r="A8" s="84">
        <v>2</v>
      </c>
      <c r="B8" s="85" t="str">
        <f>квалификация!B50</f>
        <v>Вайнман М.</v>
      </c>
      <c r="C8" s="86">
        <f>квалификация!I50</f>
        <v>1199</v>
      </c>
      <c r="D8" s="87">
        <f t="shared" si="0"/>
        <v>2100</v>
      </c>
      <c r="E8" s="88">
        <f t="shared" si="1"/>
        <v>185.45454545454547</v>
      </c>
      <c r="F8" s="89">
        <v>159</v>
      </c>
      <c r="G8" s="89">
        <v>30</v>
      </c>
      <c r="H8" s="89">
        <v>172</v>
      </c>
      <c r="I8" s="89">
        <v>0</v>
      </c>
      <c r="J8" s="89">
        <v>184</v>
      </c>
      <c r="K8" s="89">
        <v>0</v>
      </c>
      <c r="L8" s="89">
        <v>174</v>
      </c>
      <c r="M8" s="89">
        <v>30</v>
      </c>
      <c r="N8" s="89">
        <v>152</v>
      </c>
      <c r="O8" s="89">
        <v>0</v>
      </c>
      <c r="P8" s="87">
        <f t="shared" si="2"/>
        <v>60</v>
      </c>
      <c r="Q8" s="88">
        <f t="shared" si="3"/>
        <v>168.2</v>
      </c>
      <c r="R8" s="86">
        <v>3</v>
      </c>
    </row>
    <row r="9" spans="1:18" ht="15.75">
      <c r="A9" s="84">
        <v>4</v>
      </c>
      <c r="B9" s="85" t="str">
        <f>квалификация!B52</f>
        <v>Иванова О.</v>
      </c>
      <c r="C9" s="86">
        <f>квалификация!I52</f>
        <v>1097</v>
      </c>
      <c r="D9" s="87">
        <f t="shared" si="0"/>
        <v>2031</v>
      </c>
      <c r="E9" s="88">
        <f t="shared" si="1"/>
        <v>179.1818181818182</v>
      </c>
      <c r="F9" s="89">
        <v>162</v>
      </c>
      <c r="G9" s="89">
        <v>0</v>
      </c>
      <c r="H9" s="89">
        <v>191</v>
      </c>
      <c r="I9" s="89">
        <v>30</v>
      </c>
      <c r="J9" s="89">
        <v>212</v>
      </c>
      <c r="K9" s="89">
        <v>30</v>
      </c>
      <c r="L9" s="89">
        <v>145</v>
      </c>
      <c r="M9" s="89">
        <v>0</v>
      </c>
      <c r="N9" s="89">
        <v>164</v>
      </c>
      <c r="O9" s="89">
        <v>0</v>
      </c>
      <c r="P9" s="87">
        <f t="shared" si="2"/>
        <v>60</v>
      </c>
      <c r="Q9" s="88">
        <f t="shared" si="3"/>
        <v>174.8</v>
      </c>
      <c r="R9" s="86">
        <v>4</v>
      </c>
    </row>
    <row r="10" spans="1:22" ht="15.75">
      <c r="A10" s="84">
        <v>5</v>
      </c>
      <c r="B10" s="85" t="str">
        <f>квалификация!B53</f>
        <v>Мясникова Н.</v>
      </c>
      <c r="C10" s="86">
        <f>квалификация!I53</f>
        <v>1060</v>
      </c>
      <c r="D10" s="87">
        <f t="shared" si="0"/>
        <v>1919</v>
      </c>
      <c r="E10" s="88">
        <f t="shared" si="1"/>
        <v>169</v>
      </c>
      <c r="F10" s="89">
        <v>145</v>
      </c>
      <c r="G10" s="89">
        <v>0</v>
      </c>
      <c r="H10" s="89">
        <v>149</v>
      </c>
      <c r="I10" s="89">
        <v>0</v>
      </c>
      <c r="J10" s="89">
        <v>148</v>
      </c>
      <c r="K10" s="89">
        <v>30</v>
      </c>
      <c r="L10" s="89">
        <v>174</v>
      </c>
      <c r="M10" s="89">
        <v>30</v>
      </c>
      <c r="N10" s="89">
        <v>183</v>
      </c>
      <c r="O10" s="89">
        <v>0</v>
      </c>
      <c r="P10" s="87">
        <f t="shared" si="2"/>
        <v>60</v>
      </c>
      <c r="Q10" s="88">
        <f t="shared" si="3"/>
        <v>159.8</v>
      </c>
      <c r="R10" s="86">
        <v>5</v>
      </c>
      <c r="V10" s="92"/>
    </row>
    <row r="11" spans="1:22" ht="15.75">
      <c r="A11" s="84">
        <v>6</v>
      </c>
      <c r="B11" s="85" t="str">
        <f>квалификация!B54</f>
        <v>Новикова К.</v>
      </c>
      <c r="C11" s="86">
        <f>квалификация!I54</f>
        <v>1014</v>
      </c>
      <c r="D11" s="87">
        <f t="shared" si="0"/>
        <v>1839</v>
      </c>
      <c r="E11" s="88">
        <f t="shared" si="1"/>
        <v>161.72727272727272</v>
      </c>
      <c r="F11" s="89">
        <v>159</v>
      </c>
      <c r="G11" s="89">
        <v>30</v>
      </c>
      <c r="H11" s="89">
        <v>138</v>
      </c>
      <c r="I11" s="89">
        <v>0</v>
      </c>
      <c r="J11" s="89">
        <v>128</v>
      </c>
      <c r="K11" s="89">
        <v>0</v>
      </c>
      <c r="L11" s="89">
        <v>172</v>
      </c>
      <c r="M11" s="89">
        <v>0</v>
      </c>
      <c r="N11" s="89">
        <v>168</v>
      </c>
      <c r="O11" s="89">
        <v>30</v>
      </c>
      <c r="P11" s="87">
        <f t="shared" si="2"/>
        <v>60</v>
      </c>
      <c r="Q11" s="88">
        <f t="shared" si="3"/>
        <v>153</v>
      </c>
      <c r="R11" s="86">
        <v>6</v>
      </c>
      <c r="V11" s="92"/>
    </row>
    <row r="12" ht="12.75">
      <c r="V12" s="92"/>
    </row>
    <row r="13" spans="1:22" ht="12.75">
      <c r="A13" s="93"/>
      <c r="E13" t="s">
        <v>59</v>
      </c>
      <c r="V13" s="92"/>
    </row>
    <row r="14" spans="1:22" ht="12.75">
      <c r="A14" s="93"/>
      <c r="V14" s="92"/>
    </row>
    <row r="15" spans="1:22" ht="12.75">
      <c r="A15" s="93"/>
      <c r="V15" s="92"/>
    </row>
    <row r="16" spans="1:22" s="94" customFormat="1" ht="12.75">
      <c r="A16" s="93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74"/>
    </row>
    <row r="17" spans="1:22" s="94" customFormat="1" ht="12.75">
      <c r="A17" s="9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74"/>
    </row>
    <row r="18" spans="1:22" ht="12.75">
      <c r="A18" s="93"/>
      <c r="V18" s="92"/>
    </row>
    <row r="19" spans="1:22" ht="12.75">
      <c r="A19" s="93"/>
      <c r="V19" s="92"/>
    </row>
    <row r="20" spans="1:22" ht="12.75">
      <c r="A20" s="93"/>
      <c r="V20" s="92"/>
    </row>
    <row r="21" spans="1:22" ht="12.75">
      <c r="A21" s="93"/>
      <c r="V21" s="92"/>
    </row>
    <row r="22" ht="12.75">
      <c r="A22" s="93"/>
    </row>
    <row r="23" ht="12.75">
      <c r="A23" s="93"/>
    </row>
    <row r="24" ht="12.75">
      <c r="A24" s="93"/>
    </row>
    <row r="29" spans="22:38" ht="12.75"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K29" s="96"/>
      <c r="AL29" s="96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51474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97"/>
      <c r="C2" s="97"/>
      <c r="D2" s="97"/>
      <c r="E2" s="97" t="s">
        <v>59</v>
      </c>
      <c r="F2" s="98"/>
    </row>
    <row r="3" ht="14.25" customHeight="1"/>
    <row r="4" spans="2:12" ht="20.25">
      <c r="B4" s="97"/>
      <c r="C4" s="97"/>
      <c r="D4" s="98"/>
      <c r="E4" s="98" t="s">
        <v>60</v>
      </c>
      <c r="F4" s="98"/>
      <c r="G4" s="92"/>
      <c r="J4" s="99"/>
      <c r="K4" s="92"/>
      <c r="L4" s="92"/>
    </row>
    <row r="5" spans="4:12" ht="15.75">
      <c r="D5" s="92"/>
      <c r="E5" s="92"/>
      <c r="F5" s="92"/>
      <c r="G5" s="92"/>
      <c r="J5" s="99"/>
      <c r="K5" s="92"/>
      <c r="L5" s="92"/>
    </row>
    <row r="6" spans="4:12" ht="15.75">
      <c r="D6" s="92"/>
      <c r="E6" s="92"/>
      <c r="F6" s="92"/>
      <c r="G6" s="92"/>
      <c r="J6" s="99"/>
      <c r="K6" s="92"/>
      <c r="L6" s="92"/>
    </row>
    <row r="7" spans="2:10" ht="18">
      <c r="B7" s="100"/>
      <c r="C7" s="101"/>
      <c r="D7" s="102"/>
      <c r="E7" s="102"/>
      <c r="F7" s="103"/>
      <c r="G7" s="92"/>
      <c r="J7" s="4"/>
    </row>
    <row r="8" spans="2:10" ht="18">
      <c r="B8" s="100"/>
      <c r="C8" s="104"/>
      <c r="D8" s="105"/>
      <c r="E8" s="105"/>
      <c r="F8" s="106"/>
      <c r="G8" s="106"/>
      <c r="J8" s="4"/>
    </row>
    <row r="9" spans="2:10" ht="18">
      <c r="B9" s="107">
        <v>4</v>
      </c>
      <c r="C9" s="108" t="s">
        <v>61</v>
      </c>
      <c r="D9" s="109">
        <v>189</v>
      </c>
      <c r="E9" s="105"/>
      <c r="F9" s="92"/>
      <c r="G9" s="92"/>
      <c r="H9" s="92"/>
      <c r="I9" s="92"/>
      <c r="J9" s="4"/>
    </row>
    <row r="10" spans="2:10" ht="18">
      <c r="B10" s="101"/>
      <c r="C10" s="110"/>
      <c r="D10" s="111"/>
      <c r="E10" s="112"/>
      <c r="F10" s="113"/>
      <c r="G10" s="105"/>
      <c r="H10" s="105"/>
      <c r="I10" s="92"/>
      <c r="J10" s="4"/>
    </row>
    <row r="11" spans="2:10" ht="18">
      <c r="B11" s="101"/>
      <c r="C11" s="114"/>
      <c r="D11" s="115"/>
      <c r="E11" s="107">
        <v>4</v>
      </c>
      <c r="F11" s="108" t="s">
        <v>61</v>
      </c>
      <c r="G11" s="109">
        <v>190</v>
      </c>
      <c r="H11" s="105"/>
      <c r="I11" s="92"/>
      <c r="J11" s="4"/>
    </row>
    <row r="12" spans="2:10" ht="18">
      <c r="B12" s="101"/>
      <c r="C12" s="114"/>
      <c r="D12" s="115"/>
      <c r="E12" s="105"/>
      <c r="F12" s="110"/>
      <c r="G12" s="111"/>
      <c r="H12" s="112"/>
      <c r="I12" s="113"/>
      <c r="J12" s="99"/>
    </row>
    <row r="13" spans="2:12" ht="18">
      <c r="B13" s="101"/>
      <c r="C13" s="116"/>
      <c r="D13" s="117"/>
      <c r="E13" s="106"/>
      <c r="F13" s="114"/>
      <c r="G13" s="106"/>
      <c r="H13" s="105"/>
      <c r="I13" s="108" t="s">
        <v>62</v>
      </c>
      <c r="J13" s="118">
        <v>177</v>
      </c>
      <c r="K13" s="92"/>
      <c r="L13" s="92"/>
    </row>
    <row r="14" spans="2:12" ht="18">
      <c r="B14" s="107">
        <v>3</v>
      </c>
      <c r="C14" s="108" t="s">
        <v>46</v>
      </c>
      <c r="D14" s="106">
        <v>152</v>
      </c>
      <c r="E14" s="119">
        <v>2</v>
      </c>
      <c r="F14" s="114"/>
      <c r="G14" s="106"/>
      <c r="H14" s="105"/>
      <c r="I14" s="110"/>
      <c r="J14" s="99"/>
      <c r="K14" s="92"/>
      <c r="L14" s="92"/>
    </row>
    <row r="15" spans="2:12" ht="18">
      <c r="B15" s="101"/>
      <c r="C15" s="120"/>
      <c r="D15" s="105"/>
      <c r="E15" s="106"/>
      <c r="F15" s="116"/>
      <c r="G15" s="109"/>
      <c r="H15" s="106"/>
      <c r="I15" s="114"/>
      <c r="J15" s="99"/>
      <c r="K15" s="92"/>
      <c r="L15" s="108" t="s">
        <v>62</v>
      </c>
    </row>
    <row r="16" spans="2:12" ht="18">
      <c r="B16" s="101"/>
      <c r="C16" s="102"/>
      <c r="D16" s="102"/>
      <c r="E16" s="102"/>
      <c r="F16" s="108" t="s">
        <v>62</v>
      </c>
      <c r="G16" s="106">
        <v>206</v>
      </c>
      <c r="H16" s="119">
        <v>1</v>
      </c>
      <c r="I16" s="114"/>
      <c r="J16" s="99"/>
      <c r="K16" s="92"/>
      <c r="L16" s="92"/>
    </row>
    <row r="17" spans="3:12" ht="18">
      <c r="C17" s="92"/>
      <c r="D17" s="92"/>
      <c r="E17" s="92"/>
      <c r="F17" s="120"/>
      <c r="G17" s="105"/>
      <c r="H17" s="106"/>
      <c r="I17" s="116"/>
      <c r="J17" s="99"/>
      <c r="K17" s="92"/>
      <c r="L17" s="92"/>
    </row>
    <row r="18" spans="3:12" ht="18">
      <c r="C18" s="92"/>
      <c r="D18" s="92"/>
      <c r="E18" s="92"/>
      <c r="F18" s="92"/>
      <c r="G18" s="92"/>
      <c r="H18" s="102"/>
      <c r="I18" s="108" t="s">
        <v>63</v>
      </c>
      <c r="J18" s="99">
        <v>171</v>
      </c>
      <c r="K18" s="92"/>
      <c r="L18" s="92"/>
    </row>
    <row r="19" spans="9:12" ht="15.75">
      <c r="I19" s="121"/>
      <c r="J19" s="99"/>
      <c r="K19" s="92"/>
      <c r="L19" s="92"/>
    </row>
    <row r="20" spans="7:9" ht="12.75">
      <c r="G20" s="92"/>
      <c r="H20" s="92"/>
      <c r="I20" s="92"/>
    </row>
  </sheetData>
  <sheetProtection selectLockedCells="1" selectUnlockedCells="1"/>
  <conditionalFormatting sqref="C9 C14 F11 F16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1463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1"/>
  <sheetViews>
    <sheetView zoomScale="60" zoomScaleNormal="60" zoomScalePageLayoutView="0" workbookViewId="0" topLeftCell="A7">
      <selection activeCell="O45" sqref="O45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2" ht="26.25">
      <c r="E2" s="122" t="s">
        <v>64</v>
      </c>
    </row>
    <row r="6" spans="1:6" ht="15.75">
      <c r="A6" s="99" t="s">
        <v>65</v>
      </c>
      <c r="F6" s="99" t="s">
        <v>66</v>
      </c>
    </row>
    <row r="7" spans="1:14" ht="15.75">
      <c r="A7" s="123">
        <v>24</v>
      </c>
      <c r="B7" s="124" t="s">
        <v>67</v>
      </c>
      <c r="C7" s="124">
        <v>202</v>
      </c>
      <c r="D7" s="124">
        <v>185</v>
      </c>
      <c r="E7" s="125"/>
      <c r="F7" s="123">
        <v>24</v>
      </c>
      <c r="G7" s="124" t="s">
        <v>67</v>
      </c>
      <c r="H7" s="124">
        <v>189</v>
      </c>
      <c r="I7" s="124">
        <v>184</v>
      </c>
      <c r="K7" s="126">
        <v>1</v>
      </c>
      <c r="L7" s="127"/>
      <c r="M7" s="127"/>
      <c r="N7" s="127"/>
    </row>
    <row r="8" spans="1:14" ht="15.75">
      <c r="A8" s="123">
        <v>9</v>
      </c>
      <c r="B8" s="124" t="s">
        <v>22</v>
      </c>
      <c r="C8" s="124">
        <v>142</v>
      </c>
      <c r="D8" s="124">
        <v>224</v>
      </c>
      <c r="F8" s="123">
        <v>1</v>
      </c>
      <c r="G8" s="124" t="s">
        <v>68</v>
      </c>
      <c r="H8" s="124">
        <v>154</v>
      </c>
      <c r="I8" s="124">
        <v>210</v>
      </c>
      <c r="K8" s="123">
        <v>24</v>
      </c>
      <c r="L8" s="124" t="s">
        <v>67</v>
      </c>
      <c r="M8" s="124">
        <v>184</v>
      </c>
      <c r="N8" s="124">
        <v>185</v>
      </c>
    </row>
    <row r="9" spans="1:14" ht="15.75">
      <c r="A9" s="128" t="s">
        <v>69</v>
      </c>
      <c r="F9" s="128" t="s">
        <v>70</v>
      </c>
      <c r="G9" s="99"/>
      <c r="H9" s="99"/>
      <c r="I9" s="99"/>
      <c r="K9" s="123">
        <v>8</v>
      </c>
      <c r="L9" s="124" t="s">
        <v>71</v>
      </c>
      <c r="M9" s="124">
        <v>168</v>
      </c>
      <c r="N9" s="124">
        <v>157</v>
      </c>
    </row>
    <row r="10" spans="1:17" ht="15.75">
      <c r="A10" s="123">
        <v>22</v>
      </c>
      <c r="B10" s="124" t="s">
        <v>35</v>
      </c>
      <c r="C10" s="124">
        <v>197</v>
      </c>
      <c r="D10" s="124">
        <v>172</v>
      </c>
      <c r="E10" s="125"/>
      <c r="F10" s="123">
        <v>24</v>
      </c>
      <c r="G10" s="124" t="s">
        <v>67</v>
      </c>
      <c r="H10" s="124">
        <v>155</v>
      </c>
      <c r="I10" s="124">
        <v>149</v>
      </c>
      <c r="K10" s="126">
        <v>2</v>
      </c>
      <c r="L10" s="127"/>
      <c r="M10" s="127"/>
      <c r="N10" s="127"/>
      <c r="P10" s="99">
        <v>3</v>
      </c>
      <c r="Q10" s="99"/>
    </row>
    <row r="11" spans="1:19" ht="15.75">
      <c r="A11" s="123">
        <v>11</v>
      </c>
      <c r="B11" s="124" t="s">
        <v>24</v>
      </c>
      <c r="C11" s="124">
        <v>232</v>
      </c>
      <c r="D11" s="124">
        <v>200</v>
      </c>
      <c r="F11" s="123">
        <v>8</v>
      </c>
      <c r="G11" s="124" t="s">
        <v>71</v>
      </c>
      <c r="H11" s="124">
        <v>214</v>
      </c>
      <c r="I11" s="124">
        <v>180</v>
      </c>
      <c r="K11" s="126"/>
      <c r="L11" s="127"/>
      <c r="M11" s="127"/>
      <c r="N11" s="127"/>
      <c r="P11" s="123">
        <v>24</v>
      </c>
      <c r="Q11" s="124" t="s">
        <v>67</v>
      </c>
      <c r="R11" s="124">
        <v>153</v>
      </c>
      <c r="S11" s="124">
        <v>220</v>
      </c>
    </row>
    <row r="12" spans="1:19" ht="15.75">
      <c r="A12" s="128" t="s">
        <v>72</v>
      </c>
      <c r="F12" s="128" t="s">
        <v>73</v>
      </c>
      <c r="G12" s="99"/>
      <c r="H12" s="99"/>
      <c r="I12" s="99"/>
      <c r="L12" s="99"/>
      <c r="M12" s="99"/>
      <c r="N12" s="99"/>
      <c r="P12" s="123">
        <v>18</v>
      </c>
      <c r="Q12" s="124" t="s">
        <v>74</v>
      </c>
      <c r="R12" s="124">
        <v>183</v>
      </c>
      <c r="S12" s="124">
        <v>185</v>
      </c>
    </row>
    <row r="13" spans="1:17" ht="15.75">
      <c r="A13" s="123">
        <v>20</v>
      </c>
      <c r="B13" s="124" t="s">
        <v>75</v>
      </c>
      <c r="C13" s="124">
        <v>148</v>
      </c>
      <c r="D13" s="124">
        <v>152</v>
      </c>
      <c r="E13" s="125"/>
      <c r="F13" s="123">
        <v>13</v>
      </c>
      <c r="G13" s="124" t="s">
        <v>76</v>
      </c>
      <c r="H13" s="124">
        <v>194</v>
      </c>
      <c r="I13" s="124">
        <v>213</v>
      </c>
      <c r="K13" s="126">
        <v>5</v>
      </c>
      <c r="L13" s="127"/>
      <c r="M13" s="127"/>
      <c r="N13" s="127"/>
      <c r="P13" s="99">
        <v>4</v>
      </c>
      <c r="Q13" s="99"/>
    </row>
    <row r="14" spans="1:17" ht="15.75">
      <c r="A14" s="123">
        <v>13</v>
      </c>
      <c r="B14" s="124" t="s">
        <v>76</v>
      </c>
      <c r="C14" s="124">
        <v>190</v>
      </c>
      <c r="D14" s="124">
        <v>154</v>
      </c>
      <c r="F14" s="123">
        <v>6</v>
      </c>
      <c r="G14" s="124" t="s">
        <v>77</v>
      </c>
      <c r="H14" s="124">
        <v>177</v>
      </c>
      <c r="I14" s="124">
        <v>206</v>
      </c>
      <c r="K14" s="123">
        <v>13</v>
      </c>
      <c r="L14" s="124" t="s">
        <v>76</v>
      </c>
      <c r="M14" s="124">
        <v>191</v>
      </c>
      <c r="N14" s="124">
        <v>225</v>
      </c>
      <c r="P14" s="99"/>
      <c r="Q14" s="99"/>
    </row>
    <row r="15" spans="1:17" ht="15.75">
      <c r="A15" s="128" t="s">
        <v>78</v>
      </c>
      <c r="F15" s="128" t="s">
        <v>79</v>
      </c>
      <c r="G15" s="99"/>
      <c r="H15" s="99"/>
      <c r="I15" s="99"/>
      <c r="K15" s="123">
        <v>18</v>
      </c>
      <c r="L15" s="124" t="s">
        <v>74</v>
      </c>
      <c r="M15" s="124">
        <v>211</v>
      </c>
      <c r="N15" s="124">
        <v>229</v>
      </c>
      <c r="P15" s="99"/>
      <c r="Q15" s="99"/>
    </row>
    <row r="16" spans="1:17" ht="15.75">
      <c r="A16" s="123">
        <v>18</v>
      </c>
      <c r="B16" s="124" t="s">
        <v>74</v>
      </c>
      <c r="C16" s="124">
        <v>217</v>
      </c>
      <c r="D16" s="124">
        <v>163</v>
      </c>
      <c r="E16" s="125"/>
      <c r="F16" s="123">
        <v>18</v>
      </c>
      <c r="G16" s="124" t="s">
        <v>74</v>
      </c>
      <c r="H16" s="124">
        <v>207</v>
      </c>
      <c r="I16" s="124">
        <v>214</v>
      </c>
      <c r="K16" s="126">
        <v>6</v>
      </c>
      <c r="L16" s="127"/>
      <c r="M16" s="127"/>
      <c r="N16" s="127"/>
      <c r="P16" s="99"/>
      <c r="Q16" s="99"/>
    </row>
    <row r="17" spans="1:17" ht="15.75">
      <c r="A17" s="123">
        <v>15</v>
      </c>
      <c r="B17" s="124" t="s">
        <v>80</v>
      </c>
      <c r="C17" s="124">
        <v>146</v>
      </c>
      <c r="D17" s="124">
        <v>179</v>
      </c>
      <c r="F17" s="123">
        <v>3</v>
      </c>
      <c r="G17" s="124" t="s">
        <v>81</v>
      </c>
      <c r="H17" s="124">
        <v>188</v>
      </c>
      <c r="I17" s="124">
        <v>201</v>
      </c>
      <c r="K17" s="126"/>
      <c r="L17" s="127"/>
      <c r="M17" s="127"/>
      <c r="N17" s="127"/>
      <c r="P17" s="99"/>
      <c r="Q17" s="99"/>
    </row>
    <row r="18" spans="1:17" ht="15.75">
      <c r="A18" s="99" t="s">
        <v>73</v>
      </c>
      <c r="F18" s="99" t="s">
        <v>72</v>
      </c>
      <c r="P18" s="99"/>
      <c r="Q18" s="99"/>
    </row>
    <row r="19" spans="1:17" ht="15.75">
      <c r="A19" s="123">
        <v>17</v>
      </c>
      <c r="B19" s="124" t="s">
        <v>82</v>
      </c>
      <c r="C19" s="124">
        <v>171</v>
      </c>
      <c r="D19" s="124">
        <v>180</v>
      </c>
      <c r="E19" s="125"/>
      <c r="F19" s="123">
        <v>17</v>
      </c>
      <c r="G19" s="124" t="s">
        <v>82</v>
      </c>
      <c r="H19" s="124">
        <v>217</v>
      </c>
      <c r="I19" s="124">
        <v>226</v>
      </c>
      <c r="P19" s="99"/>
      <c r="Q19" s="99"/>
    </row>
    <row r="20" spans="1:17" ht="15.75">
      <c r="A20" s="123">
        <v>16</v>
      </c>
      <c r="B20" s="124" t="s">
        <v>83</v>
      </c>
      <c r="C20" s="124">
        <v>170</v>
      </c>
      <c r="D20" s="124">
        <v>174</v>
      </c>
      <c r="F20" s="123">
        <v>4</v>
      </c>
      <c r="G20" s="124" t="s">
        <v>84</v>
      </c>
      <c r="H20" s="124">
        <v>217</v>
      </c>
      <c r="I20" s="124">
        <v>183</v>
      </c>
      <c r="K20" s="99">
        <v>7</v>
      </c>
      <c r="L20" s="99"/>
      <c r="P20" s="99"/>
      <c r="Q20" s="99"/>
    </row>
    <row r="21" spans="1:17" ht="15.75">
      <c r="A21" s="99" t="s">
        <v>79</v>
      </c>
      <c r="F21" s="99" t="s">
        <v>78</v>
      </c>
      <c r="K21" s="123">
        <v>17</v>
      </c>
      <c r="L21" s="124" t="s">
        <v>82</v>
      </c>
      <c r="M21" s="124">
        <v>205</v>
      </c>
      <c r="N21" s="124">
        <v>177</v>
      </c>
      <c r="P21" s="99"/>
      <c r="Q21" s="99"/>
    </row>
    <row r="22" spans="1:17" ht="15.75">
      <c r="A22" s="123">
        <v>19</v>
      </c>
      <c r="B22" s="124" t="s">
        <v>85</v>
      </c>
      <c r="C22" s="124">
        <v>193</v>
      </c>
      <c r="D22" s="124">
        <v>205</v>
      </c>
      <c r="F22" s="123">
        <v>14</v>
      </c>
      <c r="G22" s="124" t="s">
        <v>86</v>
      </c>
      <c r="H22" s="124">
        <v>179</v>
      </c>
      <c r="I22" s="124">
        <v>237</v>
      </c>
      <c r="K22" s="123">
        <v>14</v>
      </c>
      <c r="L22" s="124" t="s">
        <v>86</v>
      </c>
      <c r="M22" s="124">
        <v>184</v>
      </c>
      <c r="N22" s="124">
        <v>192</v>
      </c>
      <c r="P22" s="99">
        <v>5</v>
      </c>
      <c r="Q22" s="99"/>
    </row>
    <row r="23" spans="1:19" ht="15.75">
      <c r="A23" s="123">
        <v>14</v>
      </c>
      <c r="B23" s="124" t="s">
        <v>86</v>
      </c>
      <c r="C23" s="124">
        <v>199</v>
      </c>
      <c r="D23" s="124">
        <v>203</v>
      </c>
      <c r="F23" s="123">
        <v>5</v>
      </c>
      <c r="G23" s="124" t="s">
        <v>87</v>
      </c>
      <c r="H23" s="124">
        <v>183</v>
      </c>
      <c r="I23" s="124">
        <v>172</v>
      </c>
      <c r="K23" s="99">
        <v>8</v>
      </c>
      <c r="L23" s="99"/>
      <c r="P23" s="123">
        <v>17</v>
      </c>
      <c r="Q23" s="124" t="s">
        <v>82</v>
      </c>
      <c r="R23" s="124">
        <v>180</v>
      </c>
      <c r="S23" s="124">
        <v>181</v>
      </c>
    </row>
    <row r="24" spans="1:19" ht="15.75">
      <c r="A24" s="99" t="s">
        <v>70</v>
      </c>
      <c r="F24" s="99" t="s">
        <v>69</v>
      </c>
      <c r="K24" s="99"/>
      <c r="L24" s="99"/>
      <c r="P24" s="123">
        <v>2</v>
      </c>
      <c r="Q24" s="124" t="s">
        <v>88</v>
      </c>
      <c r="R24" s="124">
        <v>203</v>
      </c>
      <c r="S24" s="124">
        <v>215</v>
      </c>
    </row>
    <row r="25" spans="1:17" ht="15.75">
      <c r="A25" s="123">
        <v>21</v>
      </c>
      <c r="B25" s="124" t="s">
        <v>89</v>
      </c>
      <c r="C25" s="124">
        <v>177</v>
      </c>
      <c r="D25" s="124">
        <v>194</v>
      </c>
      <c r="F25" s="123">
        <v>12</v>
      </c>
      <c r="G25" s="124" t="s">
        <v>90</v>
      </c>
      <c r="H25" s="124">
        <v>158</v>
      </c>
      <c r="I25" s="124">
        <v>192</v>
      </c>
      <c r="K25" s="99">
        <v>3</v>
      </c>
      <c r="L25" s="99"/>
      <c r="P25" s="99"/>
      <c r="Q25" s="99"/>
    </row>
    <row r="26" spans="1:14" ht="15.75">
      <c r="A26" s="123">
        <v>12</v>
      </c>
      <c r="B26" s="124" t="s">
        <v>90</v>
      </c>
      <c r="C26" s="124">
        <v>230</v>
      </c>
      <c r="D26" s="124">
        <v>193</v>
      </c>
      <c r="F26" s="123">
        <v>7</v>
      </c>
      <c r="G26" s="124" t="s">
        <v>91</v>
      </c>
      <c r="H26" s="124">
        <v>202</v>
      </c>
      <c r="I26" s="124">
        <v>194</v>
      </c>
      <c r="K26" s="123">
        <v>7</v>
      </c>
      <c r="L26" s="124" t="s">
        <v>91</v>
      </c>
      <c r="M26" s="124">
        <v>193</v>
      </c>
      <c r="N26" s="124">
        <v>162</v>
      </c>
    </row>
    <row r="27" spans="1:14" ht="15.75">
      <c r="A27" s="99" t="s">
        <v>66</v>
      </c>
      <c r="F27" s="99" t="s">
        <v>65</v>
      </c>
      <c r="K27" s="123">
        <v>2</v>
      </c>
      <c r="L27" s="124" t="s">
        <v>88</v>
      </c>
      <c r="M27" s="124">
        <v>214</v>
      </c>
      <c r="N27" s="124">
        <v>177</v>
      </c>
    </row>
    <row r="28" spans="1:12" ht="15.75">
      <c r="A28" s="123">
        <v>23</v>
      </c>
      <c r="B28" s="124" t="s">
        <v>92</v>
      </c>
      <c r="C28" s="124">
        <v>194</v>
      </c>
      <c r="D28" s="124">
        <v>208</v>
      </c>
      <c r="F28" s="123">
        <v>23</v>
      </c>
      <c r="G28" s="124" t="s">
        <v>92</v>
      </c>
      <c r="H28" s="124">
        <v>173</v>
      </c>
      <c r="I28" s="124">
        <v>150</v>
      </c>
      <c r="K28" s="99">
        <v>4</v>
      </c>
      <c r="L28" s="99"/>
    </row>
    <row r="29" spans="1:9" ht="15.75">
      <c r="A29" s="123">
        <v>10</v>
      </c>
      <c r="B29" s="124" t="s">
        <v>93</v>
      </c>
      <c r="C29" s="124">
        <v>181</v>
      </c>
      <c r="D29" s="124">
        <v>169</v>
      </c>
      <c r="F29" s="123">
        <v>2</v>
      </c>
      <c r="G29" s="124" t="s">
        <v>88</v>
      </c>
      <c r="H29" s="124">
        <v>184</v>
      </c>
      <c r="I29" s="124">
        <v>211</v>
      </c>
    </row>
    <row r="31" spans="1:9" ht="15.75">
      <c r="A31" s="99"/>
      <c r="B31" s="99"/>
      <c r="C31" s="99"/>
      <c r="F31" s="99"/>
      <c r="G31" s="129" t="s">
        <v>94</v>
      </c>
      <c r="H31" s="99"/>
      <c r="I31" s="99"/>
    </row>
    <row r="32" spans="1:9" ht="15.75">
      <c r="A32" s="99"/>
      <c r="B32" s="99"/>
      <c r="C32" s="99"/>
      <c r="F32" s="99">
        <v>5</v>
      </c>
      <c r="G32" s="99"/>
      <c r="H32" s="99"/>
      <c r="I32" s="99"/>
    </row>
    <row r="33" spans="1:8" ht="15.75">
      <c r="A33" s="99"/>
      <c r="B33" s="99"/>
      <c r="C33" s="99"/>
      <c r="F33" s="123">
        <v>2</v>
      </c>
      <c r="G33" s="124" t="s">
        <v>88</v>
      </c>
      <c r="H33" s="124">
        <v>200</v>
      </c>
    </row>
    <row r="34" spans="1:8" ht="15.75">
      <c r="A34" s="99"/>
      <c r="B34" s="99"/>
      <c r="C34" s="99"/>
      <c r="F34" s="123">
        <v>24</v>
      </c>
      <c r="G34" s="124" t="s">
        <v>67</v>
      </c>
      <c r="H34" s="124">
        <v>195</v>
      </c>
    </row>
    <row r="35" spans="1:8" ht="15.75">
      <c r="A35" s="99"/>
      <c r="B35" s="99"/>
      <c r="C35" s="99"/>
      <c r="F35" s="99">
        <v>6</v>
      </c>
      <c r="G35" s="99"/>
      <c r="H35" s="99"/>
    </row>
    <row r="36" spans="1:8" ht="15.75">
      <c r="A36" s="99"/>
      <c r="B36" s="99"/>
      <c r="C36" s="99"/>
      <c r="F36" s="99"/>
      <c r="G36" s="129" t="s">
        <v>95</v>
      </c>
      <c r="H36" s="99"/>
    </row>
    <row r="37" spans="1:8" ht="15.75">
      <c r="A37" s="99"/>
      <c r="B37" s="99"/>
      <c r="C37" s="99"/>
      <c r="F37" s="99">
        <v>7</v>
      </c>
      <c r="G37" s="99"/>
      <c r="H37" s="99"/>
    </row>
    <row r="38" spans="1:8" ht="15.75">
      <c r="A38" s="99"/>
      <c r="B38" s="99"/>
      <c r="C38" s="99"/>
      <c r="F38" s="123">
        <v>17</v>
      </c>
      <c r="G38" s="124" t="s">
        <v>82</v>
      </c>
      <c r="H38" s="124">
        <v>168</v>
      </c>
    </row>
    <row r="39" spans="1:8" ht="15.75">
      <c r="A39" s="99"/>
      <c r="B39" s="99"/>
      <c r="C39" s="99"/>
      <c r="F39" s="123">
        <v>18</v>
      </c>
      <c r="G39" s="124" t="s">
        <v>74</v>
      </c>
      <c r="H39" s="124">
        <v>199</v>
      </c>
    </row>
    <row r="40" spans="1:9" ht="15.75">
      <c r="A40" s="99"/>
      <c r="B40" s="99"/>
      <c r="C40" s="99"/>
      <c r="F40" s="99">
        <v>8</v>
      </c>
      <c r="G40" s="99"/>
      <c r="H40" s="99"/>
      <c r="I40" s="99"/>
    </row>
    <row r="41" spans="1:3" ht="15.75">
      <c r="A41" s="99"/>
      <c r="B41" s="99"/>
      <c r="C41" s="99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2015-06-01T07:43:44Z</dcterms:created>
  <dcterms:modified xsi:type="dcterms:W3CDTF">2015-06-01T07:44:32Z</dcterms:modified>
  <cp:category/>
  <cp:version/>
  <cp:contentType/>
  <cp:contentStatus/>
</cp:coreProperties>
</file>